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M:\p_cepmev\MEV2024\Bijlagen\"/>
    </mc:Choice>
  </mc:AlternateContent>
  <xr:revisionPtr revIDLastSave="0" documentId="13_ncr:1_{3CFE9824-5017-474F-A777-2DA0A258289D}" xr6:coauthVersionLast="47" xr6:coauthVersionMax="47" xr10:uidLastSave="{00000000-0000-0000-0000-000000000000}"/>
  <bookViews>
    <workbookView xWindow="28680" yWindow="-120" windowWidth="29040" windowHeight="17640" xr2:uid="{00000000-000D-0000-FFFF-FFFF00000000}"/>
  </bookViews>
  <sheets>
    <sheet name="contents" sheetId="32" r:id="rId1"/>
    <sheet name="readme" sheetId="33" r:id="rId2"/>
    <sheet name="Appendix_01_cMEV24" sheetId="57" r:id="rId3"/>
    <sheet name="Appendix_02_cMEV24" sheetId="58" r:id="rId4"/>
    <sheet name="Appendix_03_cMEV24" sheetId="75" r:id="rId5"/>
    <sheet name="Appendix_04_1_cMEV24" sheetId="59" r:id="rId6"/>
    <sheet name="Appendix_04_2_cMEV24" sheetId="60" r:id="rId7"/>
    <sheet name="Appendix_04_3_cMEV24" sheetId="61" r:id="rId8"/>
    <sheet name="Appendix_04_4_cMEV24" sheetId="62" r:id="rId9"/>
    <sheet name="Appendix_04_5_cMEV24" sheetId="63" r:id="rId10"/>
    <sheet name="Appendix_04_6_cMEV24" sheetId="64" r:id="rId11"/>
    <sheet name="Appendix_04_7_cMEV24" sheetId="65" r:id="rId12"/>
    <sheet name="Appendix_05_cMEV24" sheetId="66" r:id="rId13"/>
    <sheet name="Appendix_06_cMEV24" sheetId="67" r:id="rId14"/>
    <sheet name="Appendix_07_cMEV24" sheetId="68" r:id="rId15"/>
    <sheet name="Appendix_08_cMEV24" sheetId="69" r:id="rId16"/>
    <sheet name="Appendix_09_cMEV24" sheetId="70" r:id="rId17"/>
    <sheet name="Appendix_10_cMEV24" sheetId="71" r:id="rId18"/>
    <sheet name="Appendix_11_cMEV24" sheetId="19" r:id="rId19"/>
    <sheet name="Appendix_12_cMEV24" sheetId="20" r:id="rId20"/>
    <sheet name="Appendix_13_cMEV24" sheetId="21" r:id="rId21"/>
    <sheet name="Appendix_14_cMEV24" sheetId="35" r:id="rId22"/>
    <sheet name="Appendix_15_cMEV24" sheetId="22" r:id="rId23"/>
    <sheet name="Appendix_16_cMEV24" sheetId="23" r:id="rId24"/>
    <sheet name="Appendix_17_cMEV24" sheetId="36" r:id="rId25"/>
    <sheet name="Appendix_18_cMEV24" sheetId="26" r:id="rId26"/>
    <sheet name="Appendix_19a_cMEV24" sheetId="38" r:id="rId27"/>
    <sheet name="Appendix_19B_cMEV24" sheetId="73" r:id="rId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 i="67" l="1"/>
  <c r="A1" i="68"/>
  <c r="A1" i="69"/>
  <c r="A1" i="70"/>
  <c r="A1" i="71"/>
  <c r="A1" i="66"/>
  <c r="A29" i="32" l="1"/>
  <c r="A1" i="57"/>
  <c r="A1" i="58"/>
  <c r="A1" i="75"/>
  <c r="A1" i="59"/>
  <c r="A1" i="60"/>
  <c r="A1" i="61"/>
  <c r="A1" i="62"/>
  <c r="A1" i="63"/>
  <c r="A1" i="64"/>
  <c r="A1" i="65"/>
  <c r="A1" i="19"/>
  <c r="A1" i="20"/>
  <c r="A1" i="21"/>
  <c r="A1" i="35"/>
  <c r="A1" i="22"/>
  <c r="A1" i="23"/>
  <c r="A1" i="36"/>
  <c r="A1" i="26"/>
  <c r="A1" i="38"/>
  <c r="A1" i="73"/>
  <c r="A1" i="33"/>
  <c r="A28" i="32"/>
  <c r="A27" i="32"/>
  <c r="A26" i="32"/>
  <c r="A25" i="32"/>
  <c r="A24" i="32"/>
  <c r="A23" i="32"/>
  <c r="A22" i="32"/>
  <c r="A21" i="32"/>
  <c r="A20" i="32"/>
  <c r="A19" i="32"/>
  <c r="A17" i="32"/>
  <c r="A18" i="32"/>
  <c r="A16" i="32"/>
  <c r="A15" i="32"/>
  <c r="A14" i="32"/>
  <c r="A13" i="32"/>
  <c r="A12" i="32"/>
  <c r="A11" i="32"/>
  <c r="A10" i="32"/>
  <c r="A9" i="32"/>
  <c r="A8" i="32"/>
  <c r="A7" i="32"/>
  <c r="A6" i="32"/>
  <c r="A5" i="32"/>
  <c r="A4" i="32"/>
  <c r="A3" i="32"/>
  <c r="AK98" i="19" l="1"/>
  <c r="AJ98" i="19"/>
  <c r="AI98" i="19"/>
  <c r="AF98" i="19"/>
  <c r="AE98" i="19"/>
  <c r="AC98" i="19"/>
  <c r="AV96" i="19"/>
  <c r="AU96" i="19"/>
  <c r="AR96" i="19"/>
  <c r="AP96" i="19"/>
  <c r="AM96" i="19"/>
  <c r="AL96" i="19"/>
  <c r="AH96" i="19"/>
  <c r="AG96" i="19"/>
  <c r="AF96" i="19"/>
  <c r="AC96" i="19"/>
  <c r="AV45" i="20" l="1"/>
  <c r="AU45" i="20"/>
  <c r="AT48" i="20"/>
  <c r="AS48" i="20"/>
  <c r="AR45" i="20"/>
  <c r="AR48" i="20"/>
  <c r="AQ48" i="20"/>
  <c r="AP45" i="20"/>
  <c r="AO48" i="20"/>
  <c r="AM48" i="20"/>
  <c r="AM45" i="20"/>
  <c r="AL45" i="20"/>
  <c r="AL48" i="20"/>
  <c r="AK48" i="20"/>
  <c r="AK47" i="20"/>
  <c r="AJ48" i="20"/>
  <c r="AJ47" i="20"/>
  <c r="AI47" i="20"/>
  <c r="AI48" i="20"/>
  <c r="AH48" i="20"/>
  <c r="AH45" i="20"/>
  <c r="AG45" i="20"/>
  <c r="AF48" i="20"/>
  <c r="AF47" i="20"/>
  <c r="AF45" i="20"/>
  <c r="AE48" i="20"/>
  <c r="AE47" i="20"/>
  <c r="AD48" i="20"/>
  <c r="AC47" i="20"/>
  <c r="AC45" i="20"/>
  <c r="AR3" i="22" l="1"/>
  <c r="AS3" i="22" s="1"/>
  <c r="AT3" i="22" s="1"/>
  <c r="AU3" i="22" s="1"/>
  <c r="AV3" i="22" s="1"/>
  <c r="AW3" i="22" s="1"/>
  <c r="AX3" i="22" s="1"/>
  <c r="AY3" i="22" s="1"/>
  <c r="AZ3" i="22" s="1"/>
  <c r="BA3" i="22" s="1"/>
  <c r="BB3" i="22" s="1"/>
  <c r="BC3" i="22" s="1"/>
  <c r="BD3" i="22" s="1"/>
  <c r="BE3" i="22" s="1"/>
  <c r="BF3" i="22" s="1"/>
  <c r="BG3" i="22" s="1"/>
  <c r="BH3" i="22" s="1"/>
</calcChain>
</file>

<file path=xl/sharedStrings.xml><?xml version="1.0" encoding="utf-8"?>
<sst xmlns="http://schemas.openxmlformats.org/spreadsheetml/2006/main" count="5544" uniqueCount="550">
  <si>
    <t>Consumptieve bestedingen</t>
  </si>
  <si>
    <t>Huishoudens</t>
  </si>
  <si>
    <t>Overheid</t>
  </si>
  <si>
    <t xml:space="preserve"> Uitkeringen in natura</t>
  </si>
  <si>
    <t>Investeringen vaste activa</t>
  </si>
  <si>
    <t>Veranderingen voorraden</t>
  </si>
  <si>
    <t>Uitvoersaldo</t>
  </si>
  <si>
    <t>Ontvangen primaire inkomens</t>
  </si>
  <si>
    <t>Ontvangen inkomensoverdrachten</t>
  </si>
  <si>
    <t>Totaal</t>
  </si>
  <si>
    <t>annual growth rates</t>
  </si>
  <si>
    <t>International items</t>
  </si>
  <si>
    <t>Relevant world trade volume goods and services</t>
  </si>
  <si>
    <t>Export price competitors (a)</t>
  </si>
  <si>
    <t>Crude oil price (dollar per barrel)</t>
  </si>
  <si>
    <t>Exchange rate (dollar per euro)</t>
  </si>
  <si>
    <t>Long-term interest rate the Netherlands (level in %)</t>
  </si>
  <si>
    <t>GDP and demand (volume)</t>
  </si>
  <si>
    <t>Gross domestic product (GDP ; economic growth)</t>
  </si>
  <si>
    <t>Household consumption</t>
  </si>
  <si>
    <t>Government consumption</t>
  </si>
  <si>
    <t>Capital formation (including changes in stock) (b)</t>
  </si>
  <si>
    <t>Exports of goods and services</t>
  </si>
  <si>
    <t>Imports of goods and services (b)</t>
  </si>
  <si>
    <t>Prices wages and purchasing power</t>
  </si>
  <si>
    <t>Price gross domestic product</t>
  </si>
  <si>
    <t>Inflation (harmonised index of consumer prices (HICP))</t>
  </si>
  <si>
    <t>Labour force</t>
  </si>
  <si>
    <t>Active labour force</t>
  </si>
  <si>
    <t>Unemployment (in thousands of persons)</t>
  </si>
  <si>
    <t>Unemployment rate (% of the labour force)</t>
  </si>
  <si>
    <t>Employment (hours)</t>
  </si>
  <si>
    <t>Other items</t>
  </si>
  <si>
    <t>Labour productivity private sector (per hour)</t>
  </si>
  <si>
    <t>Current-account balance (level in % GDP)</t>
  </si>
  <si>
    <t>levels in % GDP</t>
  </si>
  <si>
    <t>Public sector</t>
  </si>
  <si>
    <t>Gross debt general government</t>
  </si>
  <si>
    <t>(a) Goods and services, non-commodities.</t>
  </si>
  <si>
    <t>(b) As a result of the revision of the National Accounts 2015, investment growth was revised upwards by 18 %-point in 2015. Because at the same time the import growth has been revised upwards by 6.1% -point, there is no effect on GDP growth. The effect is temporary. In 2016, investment growth was revised downwards by 12.6% -point and import growth by 6.1% -point. It concerns many billions of intellectual property acquired by a Dutch company abroad. For the revision Statistics Netherlands booked this as a purchase of non-produced assets (brand names) without having effect on investments and imports. After revision it is booked as R &amp; D purchases with effect on investments and imports.</t>
  </si>
  <si>
    <t>Gross fixed investment and exports</t>
  </si>
  <si>
    <t>Private residential investment</t>
  </si>
  <si>
    <t>Exports goods and services (non-energy): domestically produced</t>
  </si>
  <si>
    <t>Exports goods and services (non-energy): re-exports</t>
  </si>
  <si>
    <t>Prices ; general government and national consumer price index (CPI)</t>
  </si>
  <si>
    <t>National consumer price index (CPI)</t>
  </si>
  <si>
    <t>Price material government consumption (IMOC)</t>
  </si>
  <si>
    <t>Price intermediate government consumption</t>
  </si>
  <si>
    <t>Price gross fixed capital formation of the government</t>
  </si>
  <si>
    <t>Price national expenditure</t>
  </si>
  <si>
    <t>Price gross value added private sector</t>
  </si>
  <si>
    <t>levels</t>
  </si>
  <si>
    <t>Various economic indicators</t>
  </si>
  <si>
    <t>Gross domestic product in billion euros</t>
  </si>
  <si>
    <t>Population in thousands of persons</t>
  </si>
  <si>
    <t>Structural financial balance general government (EMU EC-method ; % GDP)</t>
  </si>
  <si>
    <t>(e) As a consequence of the revision of the National Accounts 2015, investment growth was revised upwards by 18%-points in 2015. Because import growth was revised upwards by 6.1% -points at the same time, there is no effect on GDP growth. The effect is only temporary: in 2016, investment growth was revised downwards by 12.6% -points and import growth by 6.1% -points. This shift concerns many billions of intellectual property acquired by a Dutch company abroad. Before the revision, Statistics Netherlands booked this as a purchase of non-produced assets (brand names) without having effect on investments and imports. After the revision Statistics Netherlands booked this as R&amp;D purchases with effect on investments and imports.</t>
  </si>
  <si>
    <t>annual percentage changes</t>
  </si>
  <si>
    <t>Volumes</t>
  </si>
  <si>
    <t>Compensation of employees</t>
  </si>
  <si>
    <t xml:space="preserve">  Business</t>
  </si>
  <si>
    <t xml:space="preserve">  Government</t>
  </si>
  <si>
    <t>Capital consumption</t>
  </si>
  <si>
    <t>Gross domestic product at market prices</t>
  </si>
  <si>
    <t>Imports (a)</t>
  </si>
  <si>
    <t>Total resources</t>
  </si>
  <si>
    <t>Final consumption expenditure</t>
  </si>
  <si>
    <t xml:space="preserve">  Households</t>
  </si>
  <si>
    <t xml:space="preserve">    Compensation of employees</t>
  </si>
  <si>
    <t>Capital formation (a)</t>
  </si>
  <si>
    <t xml:space="preserve">    Woningen</t>
  </si>
  <si>
    <t xml:space="preserve">    Dwellings</t>
  </si>
  <si>
    <t xml:space="preserve">    Overige vaste activa</t>
  </si>
  <si>
    <t>Changes in stock</t>
  </si>
  <si>
    <t>National final expenditure</t>
  </si>
  <si>
    <t>Exports</t>
  </si>
  <si>
    <t>Final expenditure</t>
  </si>
  <si>
    <t>Government expenditure</t>
  </si>
  <si>
    <t>Prices</t>
  </si>
  <si>
    <t>Imports</t>
  </si>
  <si>
    <t>Capital formation</t>
  </si>
  <si>
    <t xml:space="preserve">    Other fixed assets</t>
  </si>
  <si>
    <t>Nationale Bestedingen</t>
  </si>
  <si>
    <t>Total expenditure</t>
  </si>
  <si>
    <t>(a) As a consequence of the revision of the National Accounts 2015, investment growth was revised upwards by 18%-points in 2015. Because import growth was revised upwards by 6.1% -points at the same time, there is no effect on GDP growth. The effect is only temporary: in 2016, investment growth was revised downwards by 12.6% -points and import growth by 6.1% -points. This shift concerns many billions of intellectual property acquired by a Dutch company abroad. Before the revision, Statistics Netherlands booked this as a purchase of non-produced assets (brand names) without having effect on investments and imports. After the revision Statistics Netherlands booked this as R&amp;D purchases with effect on investments and imports.</t>
  </si>
  <si>
    <t>billions euros in current prices</t>
  </si>
  <si>
    <t xml:space="preserve">Operating surplus (net)  </t>
  </si>
  <si>
    <t>Export surplus</t>
  </si>
  <si>
    <t>Primary-income balance</t>
  </si>
  <si>
    <t>Capital-transfers balance</t>
  </si>
  <si>
    <t>Current-account balance</t>
  </si>
  <si>
    <t>annual percentage changes, volume</t>
  </si>
  <si>
    <t>Real disposable household income</t>
  </si>
  <si>
    <t>Savings</t>
  </si>
  <si>
    <t>Private</t>
  </si>
  <si>
    <t>Total</t>
  </si>
  <si>
    <t>Private non-residential investment</t>
  </si>
  <si>
    <t>levels in %</t>
  </si>
  <si>
    <t>Imports volume</t>
  </si>
  <si>
    <t>Goods and services</t>
  </si>
  <si>
    <t>Exports volume</t>
  </si>
  <si>
    <t>Trade performance (a)</t>
  </si>
  <si>
    <t>Export performance (b)</t>
  </si>
  <si>
    <t>Imports of goods and services</t>
  </si>
  <si>
    <t>Uitvoer goederen en diensten</t>
  </si>
  <si>
    <t>Exports of goods and services (non-energy)</t>
  </si>
  <si>
    <t>Export price competitors (c)</t>
  </si>
  <si>
    <t>Price competitiveness (d)</t>
  </si>
  <si>
    <t>Current balance (% GDP)</t>
  </si>
  <si>
    <t>(a) Export goods and services minus relevant world trade volume goods and services.</t>
  </si>
  <si>
    <t>(c) Goods and services, non-commodities.</t>
  </si>
  <si>
    <t>(d) Export price competitors minus export price goods and services non-energy.</t>
  </si>
  <si>
    <t>(f) Until recently, the Dutch branch of a foreign multinational had the economic ownership of goods that were made and purchased abroad under its management and were subsequently exported, for the most part. The goods involved in these imports and exports were not physically in the Netherlands, but, according to SNA 2008, had to be counted as Dutch imports and exports. However, the parent company of the Dutch branch recently decided to take on the economic ownership of part of these goods flows. This means that they will disappear from Dutch imports and exports and this will have a negative effect on year-on-year developments in imports and exports in 2018 and 2019.</t>
  </si>
  <si>
    <t>Labour costs</t>
  </si>
  <si>
    <t>Consumption price (National Accounts)</t>
  </si>
  <si>
    <t>Incidental wage</t>
  </si>
  <si>
    <t>Gross wage</t>
  </si>
  <si>
    <t>Social premium employers</t>
  </si>
  <si>
    <t>The linking of social security to the minimum wage</t>
  </si>
  <si>
    <t>Gross minimum wage</t>
  </si>
  <si>
    <t>Net minimum benefit</t>
  </si>
  <si>
    <t>level in thousands of persons</t>
  </si>
  <si>
    <t>(Active) Population and labour supply (b)</t>
  </si>
  <si>
    <t>Population (c)</t>
  </si>
  <si>
    <t>Population aged 15-74 and non-institutional</t>
  </si>
  <si>
    <t>of which labour force aged 15-74</t>
  </si>
  <si>
    <t xml:space="preserve">            of which active labour force aged 15-74</t>
  </si>
  <si>
    <t xml:space="preserve">                         unemployment aged 15-74</t>
  </si>
  <si>
    <t xml:space="preserve">             inactive population</t>
  </si>
  <si>
    <t>Labour supply (d)</t>
  </si>
  <si>
    <t>Employment</t>
  </si>
  <si>
    <t>Employment, persons</t>
  </si>
  <si>
    <t>of which employees</t>
  </si>
  <si>
    <t xml:space="preserve">             self-employed</t>
  </si>
  <si>
    <t>of which public sector</t>
  </si>
  <si>
    <t xml:space="preserve">              private sector</t>
  </si>
  <si>
    <t xml:space="preserve">               of which employees</t>
  </si>
  <si>
    <t xml:space="preserve">                           self-employed</t>
  </si>
  <si>
    <t xml:space="preserve">               of whom social service sector</t>
  </si>
  <si>
    <t>Employment, millions of hours worked</t>
  </si>
  <si>
    <t>Ratios</t>
  </si>
  <si>
    <t>Hours worked per person employed</t>
  </si>
  <si>
    <t>Unemployment aged 15-74 (% of the labour force)</t>
  </si>
  <si>
    <t>Gross participation rate of persons aged 15-74 (% of the population))</t>
  </si>
  <si>
    <t>Net participation rate of persons aged 15-74 (% of the population)</t>
  </si>
  <si>
    <t>Employment, hours worked</t>
  </si>
  <si>
    <t>(a) Levels in thousands of persons and hours worked in the projection period rounded to fivethousands.</t>
  </si>
  <si>
    <t>(b) Labour force concerns the international (ILO) definition. The working population in both the national and the international definition is based on the LFS, a survey of Dutch households. The data therefore relate to the population of Dutch households, thus excluding people in institutions, prisons, etc. (the institutional population).</t>
  </si>
  <si>
    <t>(c) At midyear. The projection is based on the most recent monthly estimates and the development according to the most recent population projection by Statistics Netherlands.</t>
  </si>
  <si>
    <t>(d) The labour supply is defined as the sum of employment (Source: National Accounts) and the number of unemployed persons (international definition).</t>
  </si>
  <si>
    <t>Key data for the world economy</t>
  </si>
  <si>
    <t>GDP volume</t>
  </si>
  <si>
    <t>World</t>
  </si>
  <si>
    <t>.</t>
  </si>
  <si>
    <t xml:space="preserve"> - of which Euro area</t>
  </si>
  <si>
    <t>World trade volume goods and services</t>
  </si>
  <si>
    <t>Inflation Euro area (hicp, €)</t>
  </si>
  <si>
    <t>External data for the Netherlands</t>
  </si>
  <si>
    <t>Competitors' export prices (a)</t>
  </si>
  <si>
    <t>Euro (dollar per euro)</t>
  </si>
  <si>
    <t xml:space="preserve">Short-term interest rate </t>
  </si>
  <si>
    <t>United States</t>
  </si>
  <si>
    <t>Euro area (b)</t>
  </si>
  <si>
    <t>Long-term interest rate</t>
  </si>
  <si>
    <t xml:space="preserve">Germany </t>
  </si>
  <si>
    <t xml:space="preserve">(b) Germany before 1999. </t>
  </si>
  <si>
    <t>% GDP</t>
  </si>
  <si>
    <t xml:space="preserve">Government expenditure </t>
  </si>
  <si>
    <t>Public administration</t>
  </si>
  <si>
    <t xml:space="preserve">.  </t>
  </si>
  <si>
    <t>Safety</t>
  </si>
  <si>
    <t>Defence</t>
  </si>
  <si>
    <t>Infrastructure</t>
  </si>
  <si>
    <t>Education</t>
  </si>
  <si>
    <t>Care (collectively financed) (b)</t>
  </si>
  <si>
    <t xml:space="preserve">   Long-term care</t>
  </si>
  <si>
    <t xml:space="preserve">   Public health insurance (b)</t>
  </si>
  <si>
    <t xml:space="preserve">   Other (a)</t>
  </si>
  <si>
    <t>Social security</t>
  </si>
  <si>
    <t xml:space="preserve">   Old age pensions and surviving relatives</t>
  </si>
  <si>
    <t xml:space="preserve">   Unemployment insurance and welfare</t>
  </si>
  <si>
    <t xml:space="preserve">   Disablement benefits</t>
  </si>
  <si>
    <t xml:space="preserve">   Other</t>
  </si>
  <si>
    <t>Transfers to corporations (b)</t>
  </si>
  <si>
    <t>International cooperation</t>
  </si>
  <si>
    <t>Interest</t>
  </si>
  <si>
    <t xml:space="preserve">Gross government expenditure (b)(c) </t>
  </si>
  <si>
    <t>Non-tax revenue</t>
  </si>
  <si>
    <t xml:space="preserve">    Sales</t>
  </si>
  <si>
    <t xml:space="preserve">    Other revenues</t>
  </si>
  <si>
    <t>Net government expenditure (b)(c)</t>
  </si>
  <si>
    <t>Tax&amp;premium burden (b)</t>
  </si>
  <si>
    <t xml:space="preserve">    Taxes</t>
  </si>
  <si>
    <t xml:space="preserve">    Social security contributions</t>
  </si>
  <si>
    <t>Financial balance and debt</t>
  </si>
  <si>
    <t xml:space="preserve">    Local government</t>
  </si>
  <si>
    <t xml:space="preserve">    Social security funds</t>
  </si>
  <si>
    <t>Structural financial balance general government (EMU, EC-method)</t>
  </si>
  <si>
    <t>Gross debt general government (EMU)</t>
  </si>
  <si>
    <t>Care (collectively financed) (c)</t>
  </si>
  <si>
    <t xml:space="preserve">   Public health insurance (c)</t>
  </si>
  <si>
    <t xml:space="preserve">   Old-age pensions and surviving relatives</t>
  </si>
  <si>
    <t>Transfers to corporations</t>
  </si>
  <si>
    <t>Net government expenditure (c)</t>
  </si>
  <si>
    <t>Gross Domestic Product</t>
  </si>
  <si>
    <t>annual percentage changes, prices</t>
  </si>
  <si>
    <t xml:space="preserve">   Long term care</t>
  </si>
  <si>
    <t>Net government expenditure</t>
  </si>
  <si>
    <t>Miscellaneous</t>
  </si>
  <si>
    <t>Wage rate general government</t>
  </si>
  <si>
    <t>Price government consumption, compensation of employees</t>
  </si>
  <si>
    <t>Price net material government consumption (IMOC)</t>
  </si>
  <si>
    <t>Employment general government</t>
  </si>
  <si>
    <t>Employment health care and social services</t>
  </si>
  <si>
    <t>(a) From 2020, the item 'other care' includes provincial youth care.</t>
  </si>
  <si>
    <t>(b) In 1995, the annual subsidies to housing corporations were bought off by a transfer of 4.9% GDP.</t>
  </si>
  <si>
    <t>(c) The figures for 2006 are 1.5% GDP higher because of the introduction of the new health care system.</t>
  </si>
  <si>
    <t>Direct expenditure</t>
  </si>
  <si>
    <t xml:space="preserve">    Purchase of goods and services (excluding capital formation)</t>
  </si>
  <si>
    <t xml:space="preserve">    Fixed capital formation</t>
  </si>
  <si>
    <t xml:space="preserve">    Social benefits in kind</t>
  </si>
  <si>
    <t>Transfers in cash</t>
  </si>
  <si>
    <t xml:space="preserve">    Subsidies (including EU)</t>
  </si>
  <si>
    <t xml:space="preserve">    Other transfers in cash</t>
  </si>
  <si>
    <t xml:space="preserve">          Households</t>
  </si>
  <si>
    <t xml:space="preserve">          Corporations (a)</t>
  </si>
  <si>
    <t xml:space="preserve">          Rest of the world</t>
  </si>
  <si>
    <t>Gross government expenditure (a)(b)</t>
  </si>
  <si>
    <t>Net government expenditure (a)</t>
  </si>
  <si>
    <t>Tax&amp;premium burden</t>
  </si>
  <si>
    <t xml:space="preserve">    Social-security contributions</t>
  </si>
  <si>
    <t xml:space="preserve">    Other central government</t>
  </si>
  <si>
    <t xml:space="preserve">    Social-security funds</t>
  </si>
  <si>
    <t>Real gross government expenditure</t>
  </si>
  <si>
    <t>Employment care industry</t>
  </si>
  <si>
    <t>Price net material government consumption</t>
  </si>
  <si>
    <t>Price intermediate consumption</t>
  </si>
  <si>
    <t>Interest DTC</t>
  </si>
  <si>
    <t>(a) In 1995, the annual subsidies to housing corporations were bought off by a transfer of  4.9% GDP.</t>
  </si>
  <si>
    <t>(b) The figures for 2006 are 1.5% GDP higher because of the introduction of the new health-care system.</t>
  </si>
  <si>
    <t>Level in % GDP</t>
  </si>
  <si>
    <t>Wage and income tax</t>
  </si>
  <si>
    <t>Employee insurance premiums</t>
  </si>
  <si>
    <t>Health-care premiums</t>
  </si>
  <si>
    <t>Corporate tax (excluding gas)</t>
  </si>
  <si>
    <t>Taxes on production and imports</t>
  </si>
  <si>
    <t>Other taxes</t>
  </si>
  <si>
    <t>Policy induced change in taxes, % GDP</t>
  </si>
  <si>
    <t>Inactives / actives in thousand full-time equivalents</t>
  </si>
  <si>
    <t>Inactives</t>
  </si>
  <si>
    <t xml:space="preserve">   General Old-Age Pensions Act (AOW)</t>
  </si>
  <si>
    <t xml:space="preserve">   Surviving Relatives Act (ANW)</t>
  </si>
  <si>
    <t xml:space="preserve">   Sickness absence</t>
  </si>
  <si>
    <t xml:space="preserve">   Disabled benefits</t>
  </si>
  <si>
    <t xml:space="preserve">   Unemployment Insurance Act</t>
  </si>
  <si>
    <t xml:space="preserve">   Welfare</t>
  </si>
  <si>
    <t>Labour input</t>
  </si>
  <si>
    <t>Inactive/active-ratio (%)</t>
  </si>
  <si>
    <t>Capital position employees' insurance funds</t>
  </si>
  <si>
    <t xml:space="preserve">   Disabled</t>
  </si>
  <si>
    <t xml:space="preserve">   Unemployment</t>
  </si>
  <si>
    <t>Capital position health-care funds</t>
  </si>
  <si>
    <t xml:space="preserve">   AWBZ/Wlz (uninsurable risks)</t>
  </si>
  <si>
    <t xml:space="preserve">   Zvw (insurable risks)</t>
  </si>
  <si>
    <t>in %</t>
  </si>
  <si>
    <t>Rates of income tax and national social security</t>
  </si>
  <si>
    <t>General Old-Age Pensions Act (AOW) in first 2 tax brackets</t>
  </si>
  <si>
    <t>Surviving Relatives Act (ANW) in first 2 tax brackets</t>
  </si>
  <si>
    <t>Health care (AWBZ/Wlz, uninsurable risks) in first 2 tax brackets</t>
  </si>
  <si>
    <t>Income tax first tax bracket</t>
  </si>
  <si>
    <t>Income tax second tax bracket</t>
  </si>
  <si>
    <t>Income tax third tax bracket</t>
  </si>
  <si>
    <t>Income tax above third tax bracket</t>
  </si>
  <si>
    <t>Other rates</t>
  </si>
  <si>
    <t>Disabled funds: basic employer premium</t>
  </si>
  <si>
    <t>Disabled funds: differentiated employer premium</t>
  </si>
  <si>
    <t>Disabled funds: extra employer premium</t>
  </si>
  <si>
    <t>Child nursery (day care): employer premium</t>
  </si>
  <si>
    <t xml:space="preserve">Short-term unemployment fund: employer premium </t>
  </si>
  <si>
    <t xml:space="preserve">Unemployment fund (AWF): employer premium </t>
  </si>
  <si>
    <t xml:space="preserve">Unemployment fund (AWF): employee premium </t>
  </si>
  <si>
    <t>Health care (Zvw, insurable risks)</t>
  </si>
  <si>
    <t>in euro</t>
  </si>
  <si>
    <t>Income limits and (maximum) deductions in income tax</t>
  </si>
  <si>
    <t>Length first tax bracket</t>
  </si>
  <si>
    <t>Length second tax bracket (born on/after 1-1-1946)</t>
  </si>
  <si>
    <t>Length second tax bracket (born before 1-1-1946)</t>
  </si>
  <si>
    <t>Length third tax bracket (born on/after 1-1-1946)</t>
  </si>
  <si>
    <t>Length third tax bracket (born before 1-1-1946)</t>
  </si>
  <si>
    <t>General deduction</t>
  </si>
  <si>
    <t>General deduction elderly (65-plus)</t>
  </si>
  <si>
    <t>Labour deduction</t>
  </si>
  <si>
    <t>Single-parents deduction</t>
  </si>
  <si>
    <t>Deduction for working couples with children</t>
  </si>
  <si>
    <t>Extra deduction for working couples with children</t>
  </si>
  <si>
    <t>Income related deduction for working couples with children</t>
  </si>
  <si>
    <t>Old-age deduction</t>
  </si>
  <si>
    <t>Old-age deduction above income limit</t>
  </si>
  <si>
    <t>Old-age deduction for singles</t>
  </si>
  <si>
    <t>Extra old-age deduction</t>
  </si>
  <si>
    <t>Other income limits en health-care premiums</t>
  </si>
  <si>
    <t>Franchise for AWF premiums</t>
  </si>
  <si>
    <t>Income limit for disabled and unemployment premiums</t>
  </si>
  <si>
    <t>Income limit for health-care premium Zvw</t>
  </si>
  <si>
    <t>Nominal premium per adult (Zvw, insurable risks)</t>
  </si>
  <si>
    <t>Standard premium used for extra health-care allowance</t>
  </si>
  <si>
    <t>Disposable income in euros</t>
  </si>
  <si>
    <t>5th percentile (f)</t>
  </si>
  <si>
    <t>25th percentile</t>
  </si>
  <si>
    <t>median</t>
  </si>
  <si>
    <t>75th percentile</t>
  </si>
  <si>
    <t>95th percentile (f)</t>
  </si>
  <si>
    <t>Size income class in % total (a)</t>
  </si>
  <si>
    <t>All households</t>
  </si>
  <si>
    <t>Income level (b)</t>
  </si>
  <si>
    <t>Income source (c)</t>
  </si>
  <si>
    <t>Employees and self-employed (d)</t>
  </si>
  <si>
    <t>Social security recipients</t>
  </si>
  <si>
    <t>Pensioners</t>
  </si>
  <si>
    <t>Household type</t>
  </si>
  <si>
    <t>Dual-earner family</t>
  </si>
  <si>
    <t>Singles</t>
  </si>
  <si>
    <t>Single-earner family</t>
  </si>
  <si>
    <t>Family composition (e)</t>
  </si>
  <si>
    <t>With children</t>
  </si>
  <si>
    <t>Without children</t>
  </si>
  <si>
    <t>Family composition (d)</t>
  </si>
  <si>
    <t>(c) Income source is classified according to the highest source of income at the household level. Households with an early retirement pension and student grants as highest source of income are excluded.</t>
  </si>
  <si>
    <t>(d) The change in real disposable income for this group does not include wage drift, such as bonus payments.</t>
  </si>
  <si>
    <t>(e) Family composition is classified according to the presence of children up to 18 years and excludes households consisting of pensioners.</t>
  </si>
  <si>
    <t>(f) The lowest and highest value are cut of at 5% and 95% respectively, because the projection of the minimum and maximum is imprecise.</t>
  </si>
  <si>
    <t>Change in real disposable income (static) (a)</t>
  </si>
  <si>
    <t>Median all households</t>
  </si>
  <si>
    <t>Most common gross income (euro per year) (c)</t>
  </si>
  <si>
    <t xml:space="preserve">Price index </t>
  </si>
  <si>
    <t>billion euro</t>
  </si>
  <si>
    <t>Wages of companies</t>
  </si>
  <si>
    <t>% labour costs</t>
  </si>
  <si>
    <t>Wages and social-security contributions of companies</t>
  </si>
  <si>
    <t>Paid by employers</t>
  </si>
  <si>
    <t xml:space="preserve">      Pension contributions</t>
  </si>
  <si>
    <t xml:space="preserve">      Social-security premiums</t>
  </si>
  <si>
    <t xml:space="preserve">      Wages payed during sickness</t>
  </si>
  <si>
    <t xml:space="preserve">      Other</t>
  </si>
  <si>
    <t>Paid by employees</t>
  </si>
  <si>
    <t xml:space="preserve">      Income taxes</t>
  </si>
  <si>
    <t xml:space="preserve">      Allowances</t>
  </si>
  <si>
    <t>(a) From 2004 onwards, purchasing power is based on national accounts after revision and covers a larger number of households. Static purchasing power does not take into account transitions such as a promotion, job loss, sharing a house, divorce and an addition to the family. Incidental wages are excluded (including the effect of shifting social premiums employers to gross wages in 2001). The median is the middle purchasing power value of households arranged by size. This means that half of all households experience higher purchasing power and half of them lower purchasing power.</t>
  </si>
  <si>
    <t>(b) New definition since 2013. The new level in 2013 is 2500 euro lower than before.</t>
  </si>
  <si>
    <t>(c) To enhance comparibility with the new healthcare system since 2006 the older years are increased with private healthcare premiums.</t>
  </si>
  <si>
    <t>% change (a)</t>
  </si>
  <si>
    <t>(a) The static percentage change in real disposable income does not include wage drift.</t>
  </si>
  <si>
    <t>1 - 20% income group</t>
  </si>
  <si>
    <t>21 - 40% income group</t>
  </si>
  <si>
    <t>41 - 60% income group</t>
  </si>
  <si>
    <t>61 - 80% income group</t>
  </si>
  <si>
    <t>81 - 100% income group</t>
  </si>
  <si>
    <t>Employees and self-employed</t>
  </si>
  <si>
    <t>Households with children</t>
  </si>
  <si>
    <t>Households without children</t>
  </si>
  <si>
    <t>List of appendices</t>
  </si>
  <si>
    <t>The figures include the the National Accounts revision 2015.</t>
  </si>
  <si>
    <t>Export price goods and services (non-energy)</t>
  </si>
  <si>
    <t>Import price goods and services</t>
  </si>
  <si>
    <t>Inflation, national consumer price index (CPI)</t>
  </si>
  <si>
    <t>Wages as determined in collective labour agreements, private sector</t>
  </si>
  <si>
    <t>Labour market (g)</t>
  </si>
  <si>
    <t>(g) Statistics Netherlands has revised the survey of the labor force. The revision causes a level shift in, among other things, the unemployment rate. The development over time hardly changes. The revised CBS series go back to 2003. Figures from before 2003 are extrapolations by CPB.</t>
  </si>
  <si>
    <t>Private non-residential investment (a)</t>
  </si>
  <si>
    <t>Derived national consumer price index (CPI)</t>
  </si>
  <si>
    <t>Wage rate general government (b)</t>
  </si>
  <si>
    <t>Price government consumption: compensation of employees (b)</t>
  </si>
  <si>
    <t>Wages as determined in collective labour agreements, market sector</t>
  </si>
  <si>
    <t>Labour force in thousands of persons (d)</t>
  </si>
  <si>
    <t>Gross Jones' income (euro per year) (c)</t>
  </si>
  <si>
    <t>(c) There is a trend break between 2012 and 2013. Up to and including 2012, the calculation was related to the maximum premium income limit for the Healthcare Insurance Act (Zvw). From 2013, the average income for the most common income group is among employees. This revision was introduced for the first time in the CEP2018.</t>
  </si>
  <si>
    <t>(d) Statistics Netherlands has revised the survey of the labor force. The revision causes a level shift. The development over time hardly changes. The revised CBS series go back to 2003. Figures from before 2003 are extrapolations by CPB.</t>
  </si>
  <si>
    <t>Volume</t>
  </si>
  <si>
    <t>Value</t>
  </si>
  <si>
    <t>Annual</t>
  </si>
  <si>
    <t>in prices</t>
  </si>
  <si>
    <t>growth rate</t>
  </si>
  <si>
    <t>volume</t>
  </si>
  <si>
    <t>prices</t>
  </si>
  <si>
    <t>Business</t>
  </si>
  <si>
    <t>Government</t>
  </si>
  <si>
    <t>Households</t>
  </si>
  <si>
    <t>Operating surplus (net)</t>
  </si>
  <si>
    <t xml:space="preserve"> Social transfers in kind</t>
  </si>
  <si>
    <t xml:space="preserve"> Lonen</t>
  </si>
  <si>
    <t xml:space="preserve"> Compensation of employees</t>
  </si>
  <si>
    <t xml:space="preserve"> Netto materieel</t>
  </si>
  <si>
    <t xml:space="preserve"> Other</t>
  </si>
  <si>
    <t>Balance taxes and subsidies</t>
  </si>
  <si>
    <t xml:space="preserve">  Bedrijvensector</t>
  </si>
  <si>
    <t xml:space="preserve">  Overheidssector</t>
  </si>
  <si>
    <t>Gross Domestic Product at market prices</t>
  </si>
  <si>
    <t>Totaal bestedingen</t>
  </si>
  <si>
    <t>Payed primary income</t>
  </si>
  <si>
    <t>Payed current transfers</t>
  </si>
  <si>
    <t>Received primary income</t>
  </si>
  <si>
    <t>Current account balance</t>
  </si>
  <si>
    <t>Received current transfers</t>
  </si>
  <si>
    <t xml:space="preserve"> Households</t>
  </si>
  <si>
    <t xml:space="preserve"> Government</t>
  </si>
  <si>
    <t xml:space="preserve">   Social transfers in kind</t>
  </si>
  <si>
    <t xml:space="preserve">   Compensation of employees</t>
  </si>
  <si>
    <t>(a) As a result of the revision of the National Accounts 2015, investment growth was revised upwards by 18 %-point in 2015. Because at the same time the import growth has been revised upwards by 6.1% -point, there is no effect on GDP growth. The effect is temporary. In 2016, investment growth was revised downwards by 12.6% -point and import growth by 6.1% -point. It concerns many billions of intellectual property acquired by a Dutch company abroad. For the revision Statistics Netherlands booked this as a purchase of non-produced assets (brand names) without having effect on investments and imports. After revision it is booked as R &amp; D purchases with effect on investments and imports.</t>
  </si>
  <si>
    <t>Total consumption households</t>
  </si>
  <si>
    <t>% of disposable household income (a)</t>
  </si>
  <si>
    <t>Collective (b)</t>
  </si>
  <si>
    <t>Gross fixed investment (c)</t>
  </si>
  <si>
    <t>Investment share (c,d)</t>
  </si>
  <si>
    <t>(a) Including collective savings.</t>
  </si>
  <si>
    <t>(b) Balance of pension contributions and benefits.</t>
  </si>
  <si>
    <t>(c) As a consequence of the revision of the National Accounts 2015, investment growth was revised upwards by 18%-points in 2015. Because import growth was revised upwards by 6.1% -points at the same time, there is no effect on GDP growth. The effect is only temporary: in 2016, investment growth was revised downwards by 12.6% -points and import growth by 6.1% -points. This shift concerns many billions of intellectual property acquired by a Dutch company abroad. Before the revision, Statistics Netherlands booked this as a purchase of non-produced assets (brand names) without having effect on investments and imports. After the revision Statistics Netherlands booked this as R&amp;D purchases with effect on investments and imports.</t>
  </si>
  <si>
    <t>(d) Private non-residential investment in percentage of gross value added (basic prices)</t>
  </si>
  <si>
    <t xml:space="preserve"> Domestic market</t>
  </si>
  <si>
    <t xml:space="preserve"> Energy</t>
  </si>
  <si>
    <t xml:space="preserve"> Re-exports</t>
  </si>
  <si>
    <t>Imports of goods and services (non-energy)</t>
  </si>
  <si>
    <t xml:space="preserve"> Domestically produced</t>
  </si>
  <si>
    <t>(b) Domestically produced exports of goods and services minus relevant world trade volume goods and services.</t>
  </si>
  <si>
    <t xml:space="preserve">Price indices  </t>
  </si>
  <si>
    <t>Wages as determined in collective labour agreements (including spillover)</t>
  </si>
  <si>
    <t>Wage rate market sector (c)</t>
  </si>
  <si>
    <t>Wage rate enterprises (d)</t>
  </si>
  <si>
    <t>(e) Statistics Netherlands has revised the survey of the labor force. The revision causes a level shift in, among other things, the unemployment rate. The development over time hardly changes. The revised CBS series go back to 2003. Figures from before 2003 are extrapolations by CPB.</t>
  </si>
  <si>
    <t>Year-on-year change in bln euro</t>
  </si>
  <si>
    <t>Policy-induced development of the financial burden</t>
  </si>
  <si>
    <t xml:space="preserve">          for : households</t>
  </si>
  <si>
    <t xml:space="preserve">                 businesses</t>
  </si>
  <si>
    <t xml:space="preserve">                 government as employer</t>
  </si>
  <si>
    <t xml:space="preserve">                 outside the Netherlands</t>
  </si>
  <si>
    <t>(a) Figures are back to 2018, previous years are not available.</t>
  </si>
  <si>
    <t>Children in poverty (%) (e)</t>
  </si>
  <si>
    <t>(b) The closure of parts of the government, in combination with the continued payment of salaries, and the NOW wage subsidy have an upward effect on the change in 2020 of 0.2% -points. In 2021 and 2022 there is a downward effect of 0.1%-points.</t>
  </si>
  <si>
    <t>All figures from before 1995 date from before the 2015 review, this means there is a revision break in the time series. This break has been made visible by including in the time series the year 1995 both before and after revision.</t>
  </si>
  <si>
    <t>Financial balance general government (EMU) (b)(e)</t>
  </si>
  <si>
    <t xml:space="preserve">    Central government (b)(e)</t>
  </si>
  <si>
    <t xml:space="preserve">    Revenues from natural gas (c)</t>
  </si>
  <si>
    <t>Financial balance general government (EMU) (a)(d)</t>
  </si>
  <si>
    <t xml:space="preserve">    State (a)(d)</t>
  </si>
  <si>
    <t>(d) This includes incidental revenues from the sale of telecom-frequencies:  0.7% GDP in 2000 and 0.6% GDP in 2013</t>
  </si>
  <si>
    <t xml:space="preserve">    Revenues from natural gas (d)</t>
  </si>
  <si>
    <t>(d) Revenues from natural gas are based on Statline, the online database of the bureau of Statistics, for the years 2001-2021. For the years 2001-2021 the numbers include revenues from the corporate tax from natural gas. From 2022 onwards, the revenues from natural gas exclude the corporate tax from natural gas revenues.</t>
  </si>
  <si>
    <t>(e) This includes incidental revenues from the sale of telecom-frequencies:  0.7% GDP in 2000 and 0.6% GDP in 2013.</t>
  </si>
  <si>
    <t>(c) Revenues from natural gas are based on Statline, the online database of the bureau of Statistics, for the years 2001-2021. For the years 2001-2021 the numbers include revenues from the corporate tax from natural gas. From 2022 onwards, the revenues from natural gas exclude the corporate tax from natural gas revenues.</t>
  </si>
  <si>
    <t>Disposable income, 2023 and 2024</t>
  </si>
  <si>
    <t>Purchasing power growth separate years 2023 and 2024</t>
  </si>
  <si>
    <t>Alternative CPI (purchasing power and poverty figures) (%) (c)</t>
  </si>
  <si>
    <t>Compensation per hour private sector (d)</t>
  </si>
  <si>
    <t>Purchasing power ; static ; median all households (e)</t>
  </si>
  <si>
    <t>People in poverty (level in %) (e,f)</t>
  </si>
  <si>
    <t>Labour share in enterprise income private sector (level in %)</t>
  </si>
  <si>
    <t>Private savings (% of disposable household income) (h)</t>
  </si>
  <si>
    <t>General government financial balance (i)</t>
  </si>
  <si>
    <t>Taxes and social security contributions (j)</t>
  </si>
  <si>
    <t>Gross government expenditure (i,j)</t>
  </si>
  <si>
    <t>(e) The alternative cpi has been taken into account for the median purchasing power figures and the persons in poverty.</t>
  </si>
  <si>
    <t>(f) The ratio of the number of persons in households below the poverty line and the total number of persons. The modest-but-adequate budget of the Netherlands Institute for Social Research has been used as the poverty line.</t>
  </si>
  <si>
    <t>(h) Level; disposable houdehold income includes collective savings.</t>
  </si>
  <si>
    <t>(i) In 1995, the annual subsidies to housing corporations were bought off by a transfer of 4.9% GDP.</t>
  </si>
  <si>
    <t>(j) The figures for 2006 are 1.5% GDP higher because of the introduction of the new health-care system.</t>
  </si>
  <si>
    <t>(e) The figures for children in poverty take into account the alternative CPI. The ratio of the number of children in households below the poverty line and the total number of children. The modest-but-adequate budget of The Netherlands Institute for Social Research has been used as the poverty line.</t>
  </si>
  <si>
    <t>Alternative CPI (purchasing power and poverty figures) (%) (a)</t>
  </si>
  <si>
    <t>Wage rate market sector (b)</t>
  </si>
  <si>
    <t>Wages as determined in collective labour agreements (e)</t>
  </si>
  <si>
    <t>(b) Market sector concerns enterprises excluding health care.</t>
  </si>
  <si>
    <t>(e) Up to and including 1991: Wages as determined in collective labour agreements of private enterprises; after 1991: weighted wages as determined in collective labour agreements of enterprises and governments.</t>
  </si>
  <si>
    <t>(c) The alternative CPI takes into account prices of both new and existing energy contracts. See par. 1.4 of the 'Central Economic Plan-CEP-2023-Verdieping' (link) for more information on the alternative cpi series and see CBS (link).</t>
  </si>
  <si>
    <t>(a) The alternative CPI takes into account prices of both new and existing energy contracts. See par. 1.4 of the 'Central Economic Plan-CEP-2023-Verdieping' (link) for more information on the alternative cpi series and see CBS (link).</t>
  </si>
  <si>
    <t>Main Economic Indicators for the Netherlands, 1970-2028</t>
  </si>
  <si>
    <t>Additional Economic Indicators for the Netherlands, 1970-2028</t>
  </si>
  <si>
    <t>Key data for the world economy and external data for the Netherlands, 1970-2028</t>
  </si>
  <si>
    <t>Means and expenditures, annual percentage changes, 1970-2028</t>
  </si>
  <si>
    <t>Means and expenditures, billions euros in current prices, 1970-2028</t>
  </si>
  <si>
    <t>Consumption, income and savings of households and gross fixed investment, 1970-2028</t>
  </si>
  <si>
    <t>Dutch foreign trade, 1970-2028</t>
  </si>
  <si>
    <t>Prices, wages and the linking of social security to the minimum wage, 1970-2028</t>
  </si>
  <si>
    <t>Main indicators labour market, 1970-2028</t>
  </si>
  <si>
    <t>Key figures government expenditure, 1970-2028</t>
  </si>
  <si>
    <t>Key figures general government, 1970-2028</t>
  </si>
  <si>
    <t>Tax and premium receipts, 2000-2028</t>
  </si>
  <si>
    <t>Policy-induced development of the financial burden, 2018-2028</t>
  </si>
  <si>
    <t>Social security, 1970-2028</t>
  </si>
  <si>
    <t>Rates of income tax and social security, 2001-2028</t>
  </si>
  <si>
    <t>Change in real disposable income, wedge and social-security contributions, 1970-2028</t>
  </si>
  <si>
    <t>The figures in the tables below correspond to the National Accounts 2022 from Statistics Netherlands.</t>
  </si>
  <si>
    <t>The figures for the years 1995-2022 are based on Statistics Netherlands information after revision as published on Statline in June 2023, supplemented with CPB interpolations and estimates made by the CPB with the aid of developments prior to the revision 2015.</t>
  </si>
  <si>
    <t>Appendix_19A_cMEV24 Purchasing power growth, separate years 2023 and 2024</t>
  </si>
  <si>
    <t>Appendix_18_cMEV24 Purchasing power, wedge and social-security contributions, 1970-2028</t>
  </si>
  <si>
    <t>Appendix_17_cMEV24 Disposable income, 2023 and 2024</t>
  </si>
  <si>
    <t>Appendix_16_cMEV24 Rates of income tax and social security, 2001-2028</t>
  </si>
  <si>
    <t>Appendix_15_cMEV24 Social security, 1970-2028</t>
  </si>
  <si>
    <t>Appendix_14_cMEV24 Policy-induced development of the financial burden (a), 2018-2028</t>
  </si>
  <si>
    <t>Appendix_13_cMEV24 Tax and premium receipts, 2000-2028</t>
  </si>
  <si>
    <t>Appendix_12_cMEV24 Key figures general government, 1970-2028</t>
  </si>
  <si>
    <t>Appendix_11_cMEV24 Key figures government expenditure, 1970-2028</t>
  </si>
  <si>
    <t>Appendix_10_cMEV24 Main indicators labour market (a e), 1970-2028</t>
  </si>
  <si>
    <t>Appendix_09_cMEV24 Prices, wages and the linking of social security to the minimum wage, 1970-2028</t>
  </si>
  <si>
    <t>Appendix_08_cMEV24 Dutch foreign trade 1970-2028 (e f)</t>
  </si>
  <si>
    <t>Appendix_07_cMEV24 Consumption, income and savings of households and gross fixed investment, 1970-2028</t>
  </si>
  <si>
    <t>Appendix_06_cMEV24 Means and expenditures, billions euros in current prices, 1970-2028</t>
  </si>
  <si>
    <t>Appendix_05_cMEV24 Means and expenditures, annual percentage changes, 1970-2028</t>
  </si>
  <si>
    <t>Appendix_03_cMEV24 Key data for the world economy and external data for the Netherlands, 1970-2028</t>
  </si>
  <si>
    <t>Appendix_02_cMEV24 Additional Economic Indicators for the Netherlands, 1970-2028</t>
  </si>
  <si>
    <t>Appendix_01_cMEV24 Main Economic Indicators for the Netherlands, 1970-2028</t>
  </si>
  <si>
    <t>Appendices concept-Macro Economic Outlook (cMEV) 2024 projection</t>
  </si>
  <si>
    <t>(d) The NOW wage cost subsidy, and the continuity contribution to health care, have an upward effect on the wage mutation in 2020 of 3.3%-points and a downward effect of 1.6%-points in 2021 and 2022.</t>
  </si>
  <si>
    <t>(c) The NOW wage cost subsidy has an upward effect on the wage rate in 2020 of 3.7%-points and a downward effect of 1.8%-points in 2021 and 2022.</t>
  </si>
  <si>
    <t>1 - 20% (&lt;116% minimum wage)</t>
  </si>
  <si>
    <t>21 - 40% (116-186% minimum wage)</t>
  </si>
  <si>
    <t>41 - 60% (186-285% minimum wage)</t>
  </si>
  <si>
    <t>61 - 80% (285-422% minimum wage)</t>
  </si>
  <si>
    <t>81 - 100% (&gt;422% minimum wage)</t>
  </si>
  <si>
    <t>1 - 20% (&lt;112% minimum wage)</t>
  </si>
  <si>
    <t>21 - 40% (112-178% minimum wage)</t>
  </si>
  <si>
    <t>41 - 60% (178-272% minimum wage)</t>
  </si>
  <si>
    <t>61 - 80% (272-401% minimum wage)</t>
  </si>
  <si>
    <t>81 - 100% (&gt;401% minimum wage)</t>
  </si>
  <si>
    <t>(a) Percentage of total number of households in  2023 and 2024</t>
  </si>
  <si>
    <t>(b) Gross household income from labour or social security at the household level; gross minimum wage approximately equals 25463 euro in 2023 . Each group encompasses 20% of the households, in ascending order of income.</t>
  </si>
  <si>
    <t>1 - 20% (&lt;111% minimum wage)</t>
  </si>
  <si>
    <t>21 - 40% (111-176% minimum wage)</t>
  </si>
  <si>
    <t>41 - 60% (176-269% minimum wage)</t>
  </si>
  <si>
    <t>61 - 80% (269-397% minimum wage)</t>
  </si>
  <si>
    <t>81 - 100% (&gt;397% minimum wage)</t>
  </si>
  <si>
    <t>(b) Gross household income from labour or social security at the household level; gross minimum wage approximately equals 28557 euro in 2025 assuming a workweek of 36 hours . Each group encompasses 20% of the households, in ascending order of income.</t>
  </si>
  <si>
    <t>see section 1.4 van het Verdiepingsdocument-CEP-2023 (in Dutch)</t>
  </si>
  <si>
    <t>en see also the CBS website  https://www.cbs.nl/en-gb/background/2023/09/cbs-introduces-new-energy-price-measurement-method</t>
  </si>
  <si>
    <t>before revision</t>
  </si>
  <si>
    <t>after revision</t>
  </si>
  <si>
    <t>Means and expenditures 2022 (values in billions of euros, annual growth rates in %)</t>
  </si>
  <si>
    <t>Means and expenditures 2023 (values in billions of euros, annual growth rates in %)</t>
  </si>
  <si>
    <t>Means and expenditures 2024 (values in billions of euros, annual growth rates in %)</t>
  </si>
  <si>
    <t>Means and expenditures 2026 (values in billions of euros, annual growth rates in %)</t>
  </si>
  <si>
    <t>Means and expenditures 2027 (values in billions of euros, annual growth rates in %)</t>
  </si>
  <si>
    <t>Means and expenditures 2025 (values in billions of euros, annual growth rates in %)</t>
  </si>
  <si>
    <t>Means and expenditures 2028 (values in billions of euros, annual growth rates in %)</t>
  </si>
  <si>
    <t>Appendix_04_1_cMEV24 Means and expenditures 2022  (values in billions of euros, annual growth rates in %)</t>
  </si>
  <si>
    <t>Appendix_04_23_cMEV24 Means and expenditures 2023  (values in billions of euros, annual growth rates in %)</t>
  </si>
  <si>
    <t>Appendix_04_4_cMEV24 Means and expenditures 2025  (values in billions of euros, annual growth rates in %)</t>
  </si>
  <si>
    <t>Appendix_04_5_cMEV24 Means and expenditures 2026  (values in billions of euros, annual growth rates in %)</t>
  </si>
  <si>
    <t>Appendix_04_6_cMEV24 Means and expenditures 2027  (values in billions of euros, annual growth rates in %)</t>
  </si>
  <si>
    <t>Appendix_04_7_cMEV24 Means and expenditures 2028  (values in billions of euros, annual growth rates in %)</t>
  </si>
  <si>
    <t>Appendix_04_3_cMEV24 Means and expenditures 2024  (values in billions of euros, annual growth rates in %)</t>
  </si>
  <si>
    <t>Purchasing power growth, 2025-2028</t>
  </si>
  <si>
    <t>Appendix_19B_cMEV24 Purchasing power growth, 2025-2028</t>
  </si>
  <si>
    <t>2025-2028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</si>
</sst>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00"/>
    <numFmt numFmtId="166" formatCode="#,##0.0"/>
    <numFmt numFmtId="167" formatCode="0.00000"/>
  </numFmts>
  <fonts count="39" x14ac:knownFonts="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10"/>
      <name val="Arial"/>
      <family val="2"/>
    </font>
    <font>
      <sz val="8"/>
      <name val="Arial"/>
      <family val="2"/>
    </font>
    <font>
      <sz val="11"/>
      <color indexed="8"/>
      <name val="Calibri"/>
      <family val="2"/>
      <scheme val="minor"/>
    </font>
    <font>
      <sz val="10"/>
      <color indexed="8"/>
      <name val="Arial"/>
      <family val="2"/>
    </font>
    <font>
      <u/>
      <sz val="11"/>
      <color theme="10"/>
      <name val="Calibri"/>
      <family val="2"/>
      <scheme val="minor"/>
    </font>
    <font>
      <sz val="11"/>
      <name val="Calibri"/>
      <family val="2"/>
      <scheme val="minor"/>
    </font>
    <font>
      <b/>
      <sz val="11"/>
      <name val="Calibri"/>
      <family val="2"/>
      <scheme val="minor"/>
    </font>
    <font>
      <sz val="12"/>
      <name val="Arial"/>
      <family val="2"/>
    </font>
    <font>
      <sz val="11"/>
      <color rgb="FF000000"/>
      <name val="Calibri"/>
      <family val="2"/>
      <scheme val="minor"/>
    </font>
    <font>
      <b/>
      <sz val="11"/>
      <color indexed="8"/>
      <name val="Calibri"/>
      <family val="2"/>
      <scheme val="minor"/>
    </font>
    <font>
      <sz val="8"/>
      <color indexed="8"/>
      <name val="Arial"/>
      <family val="2"/>
    </font>
    <font>
      <sz val="10"/>
      <color theme="1"/>
      <name val="Arial"/>
      <family val="2"/>
    </font>
    <font>
      <sz val="10"/>
      <color indexed="8"/>
      <name val="RijksoverheidSerif"/>
    </font>
    <font>
      <b/>
      <sz val="14"/>
      <color rgb="FFD1005D"/>
      <name val="Arial"/>
      <family val="2"/>
    </font>
    <font>
      <b/>
      <sz val="12"/>
      <color rgb="FFD1005D"/>
      <name val="Arial"/>
      <family val="2"/>
    </font>
    <font>
      <b/>
      <sz val="11"/>
      <color rgb="FF000000"/>
      <name val="Calibri"/>
      <family val="2"/>
      <scheme val="minor"/>
    </font>
    <font>
      <sz val="8"/>
      <color rgb="FF000000"/>
      <name val="Arial"/>
      <family val="2"/>
    </font>
    <font>
      <sz val="8"/>
      <color rgb="FF000000"/>
      <name val="Calibri"/>
      <family val="2"/>
      <scheme val="minor"/>
    </font>
    <font>
      <sz val="10"/>
      <color rgb="FF000000"/>
      <name val="Arial"/>
      <family val="2"/>
    </font>
    <font>
      <sz val="10"/>
      <name val="Fixedsys"/>
      <family val="3"/>
    </font>
    <font>
      <sz val="9"/>
      <name val="Arial"/>
      <family val="2"/>
    </font>
    <font>
      <sz val="9"/>
      <name val="Fixedsys"/>
      <family val="3"/>
    </font>
    <font>
      <sz val="10"/>
      <name val="Arial"/>
      <family val="2"/>
      <charset val="1"/>
    </font>
    <font>
      <b/>
      <sz val="10"/>
      <color rgb="FF000000"/>
      <name val="Arial"/>
      <family val="2"/>
    </font>
    <font>
      <b/>
      <sz val="11"/>
      <color rgb="FF000000"/>
      <name val="Calibri"/>
      <family val="2"/>
    </font>
    <font>
      <b/>
      <sz val="11"/>
      <color rgb="FF000000"/>
      <name val="Calibri"/>
      <family val="2"/>
    </font>
    <font>
      <b/>
      <u/>
      <sz val="10"/>
      <color theme="1"/>
      <name val="Arial"/>
      <family val="2"/>
    </font>
    <font>
      <sz val="10"/>
      <color rgb="FF000000"/>
      <name val="Arial"/>
    </font>
    <font>
      <u/>
      <sz val="8"/>
      <color theme="10"/>
      <name val="Arial"/>
      <family val="2"/>
    </font>
  </fonts>
  <fills count="3">
    <fill>
      <patternFill patternType="none"/>
    </fill>
    <fill>
      <patternFill patternType="gray125"/>
    </fill>
    <fill>
      <patternFill patternType="none"/>
    </fill>
  </fills>
  <borders count="6">
    <border>
      <left/>
      <right/>
      <top/>
      <bottom/>
      <diagonal/>
    </border>
    <border>
      <left/>
      <right/>
      <top/>
      <bottom/>
      <diagonal/>
    </border>
    <border>
      <left/>
      <right/>
      <top/>
      <bottom style="thin">
        <color auto="1"/>
      </bottom>
      <diagonal/>
    </border>
    <border>
      <left/>
      <right/>
      <top/>
      <bottom style="thin">
        <color indexed="8"/>
      </bottom>
      <diagonal/>
    </border>
    <border>
      <left/>
      <right/>
      <top style="thin">
        <color indexed="64"/>
      </top>
      <bottom style="thin">
        <color indexed="64"/>
      </bottom>
      <diagonal/>
    </border>
    <border>
      <left/>
      <right/>
      <top style="thin">
        <color indexed="64"/>
      </top>
      <bottom/>
      <diagonal/>
    </border>
  </borders>
  <cellStyleXfs count="30">
    <xf numFmtId="0" fontId="0" fillId="0" borderId="0"/>
    <xf numFmtId="0" fontId="10" fillId="2" borderId="1"/>
    <xf numFmtId="0" fontId="10" fillId="2" borderId="1"/>
    <xf numFmtId="0" fontId="14" fillId="0" borderId="0" applyNumberFormat="0" applyFill="0" applyBorder="0" applyAlignment="0" applyProtection="0"/>
    <xf numFmtId="0" fontId="8" fillId="2" borderId="1"/>
    <xf numFmtId="0" fontId="14" fillId="2" borderId="1" applyNumberFormat="0" applyFill="0" applyBorder="0" applyAlignment="0" applyProtection="0"/>
    <xf numFmtId="0" fontId="12" fillId="2" borderId="1"/>
    <xf numFmtId="0" fontId="8" fillId="2" borderId="1"/>
    <xf numFmtId="0" fontId="10" fillId="2" borderId="1"/>
    <xf numFmtId="0" fontId="10" fillId="2" borderId="1"/>
    <xf numFmtId="0" fontId="10" fillId="2" borderId="1"/>
    <xf numFmtId="0" fontId="10" fillId="2" borderId="1"/>
    <xf numFmtId="0" fontId="10" fillId="2" borderId="1"/>
    <xf numFmtId="0" fontId="12" fillId="2" borderId="1"/>
    <xf numFmtId="0" fontId="10" fillId="2" borderId="1"/>
    <xf numFmtId="0" fontId="8" fillId="2" borderId="1"/>
    <xf numFmtId="0" fontId="17" fillId="2" borderId="1">
      <alignment vertical="top"/>
    </xf>
    <xf numFmtId="0" fontId="10" fillId="2" borderId="1"/>
    <xf numFmtId="0" fontId="17" fillId="2" borderId="1">
      <alignment vertical="top"/>
    </xf>
    <xf numFmtId="0" fontId="10" fillId="2" borderId="1"/>
    <xf numFmtId="0" fontId="17" fillId="2" borderId="1">
      <alignment vertical="top"/>
    </xf>
    <xf numFmtId="0" fontId="6" fillId="2" borderId="1"/>
    <xf numFmtId="0" fontId="5" fillId="2" borderId="1"/>
    <xf numFmtId="0" fontId="4" fillId="2" borderId="1"/>
    <xf numFmtId="0" fontId="4" fillId="2" borderId="1"/>
    <xf numFmtId="0" fontId="4" fillId="2" borderId="1"/>
    <xf numFmtId="0" fontId="32" fillId="2" borderId="1"/>
    <xf numFmtId="0" fontId="3" fillId="2" borderId="1"/>
    <xf numFmtId="0" fontId="2" fillId="2" borderId="1"/>
    <xf numFmtId="0" fontId="2" fillId="2" borderId="1"/>
  </cellStyleXfs>
  <cellXfs count="248">
    <xf numFmtId="0" fontId="0" fillId="0" borderId="0" xfId="0"/>
    <xf numFmtId="0" fontId="10" fillId="2" borderId="1" xfId="1"/>
    <xf numFmtId="0" fontId="16" fillId="2" borderId="1" xfId="2" applyFont="1" applyAlignment="1">
      <alignment horizontal="left" wrapText="1"/>
    </xf>
    <xf numFmtId="0" fontId="12" fillId="2" borderId="1" xfId="2" applyFont="1"/>
    <xf numFmtId="0" fontId="16" fillId="2" borderId="1" xfId="2" applyFont="1" applyAlignment="1">
      <alignment vertical="top" wrapText="1"/>
    </xf>
    <xf numFmtId="0" fontId="16" fillId="2" borderId="1" xfId="2" applyFont="1" applyAlignment="1">
      <alignment vertical="top"/>
    </xf>
    <xf numFmtId="0" fontId="16" fillId="2" borderId="4" xfId="2" applyFont="1" applyBorder="1" applyAlignment="1">
      <alignment vertical="top"/>
    </xf>
    <xf numFmtId="0" fontId="15" fillId="2" borderId="1" xfId="2" applyFont="1" applyAlignment="1">
      <alignment vertical="top"/>
    </xf>
    <xf numFmtId="0" fontId="15" fillId="2" borderId="1" xfId="2" applyFont="1"/>
    <xf numFmtId="0" fontId="15" fillId="2" borderId="1" xfId="2" applyFont="1" applyAlignment="1">
      <alignment horizontal="left" vertical="top"/>
    </xf>
    <xf numFmtId="166" fontId="15" fillId="2" borderId="1" xfId="2" applyNumberFormat="1" applyFont="1" applyAlignment="1">
      <alignment vertical="top"/>
    </xf>
    <xf numFmtId="0" fontId="15" fillId="2" borderId="1" xfId="2" applyFont="1" applyAlignment="1">
      <alignment horizontal="right" vertical="top"/>
    </xf>
    <xf numFmtId="0" fontId="15" fillId="2" borderId="4" xfId="2" applyFont="1" applyBorder="1" applyAlignment="1">
      <alignment horizontal="left" vertical="top"/>
    </xf>
    <xf numFmtId="0" fontId="15" fillId="2" borderId="1" xfId="17" applyFont="1"/>
    <xf numFmtId="0" fontId="16" fillId="2" borderId="1" xfId="17" applyFont="1" applyAlignment="1">
      <alignment horizontal="left" wrapText="1"/>
    </xf>
    <xf numFmtId="0" fontId="16" fillId="2" borderId="1" xfId="2" applyFont="1" applyAlignment="1">
      <alignment horizontal="left"/>
    </xf>
    <xf numFmtId="0" fontId="15" fillId="2" borderId="4" xfId="2" applyFont="1" applyBorder="1"/>
    <xf numFmtId="0" fontId="15" fillId="2" borderId="1" xfId="2" applyFont="1" applyAlignment="1">
      <alignment horizontal="right"/>
    </xf>
    <xf numFmtId="0" fontId="16" fillId="2" borderId="1" xfId="2" applyFont="1"/>
    <xf numFmtId="0" fontId="19" fillId="2" borderId="1" xfId="2" applyFont="1"/>
    <xf numFmtId="0" fontId="15" fillId="2" borderId="1" xfId="20" applyFont="1" applyAlignment="1"/>
    <xf numFmtId="1" fontId="15" fillId="2" borderId="1" xfId="20" applyNumberFormat="1" applyFont="1" applyAlignment="1"/>
    <xf numFmtId="0" fontId="18" fillId="2" borderId="1" xfId="17" applyFont="1"/>
    <xf numFmtId="0" fontId="15" fillId="2" borderId="1" xfId="2" applyFont="1" applyAlignment="1">
      <alignment horizontal="left"/>
    </xf>
    <xf numFmtId="164" fontId="15" fillId="2" borderId="1" xfId="20" applyNumberFormat="1" applyFont="1">
      <alignment vertical="top"/>
    </xf>
    <xf numFmtId="0" fontId="12" fillId="2" borderId="1" xfId="2" applyFont="1" applyAlignment="1">
      <alignment horizontal="right"/>
    </xf>
    <xf numFmtId="164" fontId="15" fillId="2" borderId="1" xfId="20" applyNumberFormat="1" applyFont="1" applyAlignment="1"/>
    <xf numFmtId="10" fontId="15" fillId="2" borderId="1" xfId="2" applyNumberFormat="1" applyFont="1"/>
    <xf numFmtId="0" fontId="15" fillId="2" borderId="1" xfId="2" applyFont="1" applyAlignment="1">
      <alignment horizontal="left" indent="1"/>
    </xf>
    <xf numFmtId="0" fontId="15" fillId="2" borderId="1" xfId="2" applyFont="1" applyAlignment="1">
      <alignment horizontal="left" indent="2"/>
    </xf>
    <xf numFmtId="0" fontId="16" fillId="2" borderId="2" xfId="17" applyFont="1" applyBorder="1" applyAlignment="1">
      <alignment horizontal="left"/>
    </xf>
    <xf numFmtId="0" fontId="15" fillId="2" borderId="1" xfId="1" applyFont="1"/>
    <xf numFmtId="0" fontId="15" fillId="2" borderId="1" xfId="1" applyFont="1" applyAlignment="1">
      <alignment horizontal="right"/>
    </xf>
    <xf numFmtId="0" fontId="16" fillId="2" borderId="1" xfId="1" applyFont="1" applyAlignment="1">
      <alignment horizontal="left"/>
    </xf>
    <xf numFmtId="0" fontId="15" fillId="2" borderId="1" xfId="1" applyFont="1" applyAlignment="1">
      <alignment horizontal="left"/>
    </xf>
    <xf numFmtId="164" fontId="15" fillId="2" borderId="1" xfId="1" applyNumberFormat="1" applyFont="1"/>
    <xf numFmtId="165" fontId="16" fillId="2" borderId="1" xfId="1" applyNumberFormat="1" applyFont="1"/>
    <xf numFmtId="1" fontId="15" fillId="2" borderId="1" xfId="1" applyNumberFormat="1" applyFont="1"/>
    <xf numFmtId="0" fontId="12" fillId="0" borderId="1" xfId="0" applyFont="1" applyBorder="1" applyAlignment="1">
      <alignment vertical="top"/>
    </xf>
    <xf numFmtId="0" fontId="12" fillId="0" borderId="0" xfId="0" applyFont="1"/>
    <xf numFmtId="0" fontId="15" fillId="2" borderId="4" xfId="0" applyFont="1" applyFill="1" applyBorder="1" applyAlignment="1">
      <alignment vertical="top"/>
    </xf>
    <xf numFmtId="0" fontId="15" fillId="0" borderId="1" xfId="0" applyFont="1" applyBorder="1" applyAlignment="1">
      <alignment vertical="top"/>
    </xf>
    <xf numFmtId="1" fontId="15" fillId="0" borderId="1" xfId="0" applyNumberFormat="1" applyFont="1" applyBorder="1" applyAlignment="1">
      <alignment vertical="top"/>
    </xf>
    <xf numFmtId="164" fontId="15" fillId="0" borderId="1" xfId="0" applyNumberFormat="1" applyFont="1" applyBorder="1" applyAlignment="1">
      <alignment vertical="top"/>
    </xf>
    <xf numFmtId="12" fontId="15" fillId="0" borderId="1" xfId="0" applyNumberFormat="1" applyFont="1" applyBorder="1" applyAlignment="1">
      <alignment horizontal="right" vertical="top"/>
    </xf>
    <xf numFmtId="164" fontId="15" fillId="2" borderId="0" xfId="0" applyNumberFormat="1" applyFont="1" applyFill="1"/>
    <xf numFmtId="2" fontId="15" fillId="2" borderId="0" xfId="0" applyNumberFormat="1" applyFont="1" applyFill="1"/>
    <xf numFmtId="2" fontId="15" fillId="2" borderId="0" xfId="0" applyNumberFormat="1" applyFont="1" applyFill="1" applyAlignment="1">
      <alignment horizontal="center"/>
    </xf>
    <xf numFmtId="1" fontId="15" fillId="2" borderId="0" xfId="0" applyNumberFormat="1" applyFont="1" applyFill="1"/>
    <xf numFmtId="164" fontId="15" fillId="0" borderId="0" xfId="0" applyNumberFormat="1" applyFont="1"/>
    <xf numFmtId="0" fontId="10" fillId="0" borderId="0" xfId="0" applyFont="1"/>
    <xf numFmtId="164" fontId="10" fillId="2" borderId="1" xfId="9" applyNumberFormat="1"/>
    <xf numFmtId="164" fontId="0" fillId="0" borderId="0" xfId="0" applyNumberFormat="1"/>
    <xf numFmtId="0" fontId="14" fillId="2" borderId="1" xfId="5" applyFont="1" applyAlignment="1"/>
    <xf numFmtId="0" fontId="7" fillId="2" borderId="1" xfId="15" applyFont="1"/>
    <xf numFmtId="0" fontId="15" fillId="2" borderId="2" xfId="2" applyFont="1" applyBorder="1" applyAlignment="1">
      <alignment vertical="top"/>
    </xf>
    <xf numFmtId="0" fontId="12" fillId="2" borderId="1" xfId="13" applyFont="1"/>
    <xf numFmtId="0" fontId="7" fillId="2" borderId="4" xfId="15" applyFont="1" applyBorder="1"/>
    <xf numFmtId="0" fontId="7" fillId="2" borderId="2" xfId="15" applyFont="1" applyBorder="1"/>
    <xf numFmtId="2" fontId="18" fillId="2" borderId="2" xfId="17" applyNumberFormat="1" applyFont="1" applyBorder="1"/>
    <xf numFmtId="1" fontId="15" fillId="2" borderId="2" xfId="18" applyNumberFormat="1" applyFont="1" applyBorder="1">
      <alignment vertical="top"/>
    </xf>
    <xf numFmtId="0" fontId="15" fillId="2" borderId="2" xfId="2" applyFont="1" applyBorder="1"/>
    <xf numFmtId="0" fontId="15" fillId="2" borderId="1" xfId="2" applyFont="1" applyAlignment="1">
      <alignment wrapText="1"/>
    </xf>
    <xf numFmtId="0" fontId="12" fillId="2" borderId="1" xfId="2" applyFont="1" applyAlignment="1">
      <alignment vertical="top" wrapText="1"/>
    </xf>
    <xf numFmtId="0" fontId="11" fillId="2" borderId="1" xfId="2" applyFont="1" applyAlignment="1">
      <alignment vertical="top" wrapText="1"/>
    </xf>
    <xf numFmtId="0" fontId="11" fillId="2" borderId="1" xfId="2" applyFont="1"/>
    <xf numFmtId="0" fontId="11" fillId="2" borderId="1" xfId="2" applyFont="1" applyAlignment="1">
      <alignment vertical="top"/>
    </xf>
    <xf numFmtId="0" fontId="11" fillId="2" borderId="1" xfId="2" applyFont="1" applyAlignment="1">
      <alignment wrapText="1"/>
    </xf>
    <xf numFmtId="0" fontId="20" fillId="2" borderId="1" xfId="2" applyFont="1" applyAlignment="1">
      <alignment vertical="top" wrapText="1"/>
    </xf>
    <xf numFmtId="0" fontId="21" fillId="2" borderId="1" xfId="22" applyFont="1"/>
    <xf numFmtId="0" fontId="21" fillId="2" borderId="1" xfId="22" applyFont="1" applyAlignment="1">
      <alignment vertical="center"/>
    </xf>
    <xf numFmtId="0" fontId="21" fillId="2" borderId="1" xfId="22" applyFont="1" applyAlignment="1">
      <alignment wrapText="1"/>
    </xf>
    <xf numFmtId="0" fontId="22" fillId="0" borderId="0" xfId="0" applyFont="1" applyAlignment="1">
      <alignment vertical="center"/>
    </xf>
    <xf numFmtId="0" fontId="23" fillId="0" borderId="0" xfId="0" applyFont="1" applyAlignment="1">
      <alignment vertical="center"/>
    </xf>
    <xf numFmtId="0" fontId="24" fillId="0" borderId="0" xfId="0" applyFont="1" applyAlignment="1">
      <alignment vertical="center"/>
    </xf>
    <xf numFmtId="0" fontId="0" fillId="0" borderId="0" xfId="0" applyFont="1" applyAlignment="1">
      <alignment vertical="center"/>
    </xf>
    <xf numFmtId="0" fontId="0" fillId="0" borderId="0" xfId="0" applyFont="1" applyAlignment="1">
      <alignment wrapText="1"/>
    </xf>
    <xf numFmtId="0" fontId="0" fillId="0" borderId="0" xfId="0" applyFont="1" applyAlignment="1">
      <alignment vertical="center" wrapText="1"/>
    </xf>
    <xf numFmtId="0" fontId="10" fillId="2" borderId="1" xfId="17" applyAlignment="1">
      <alignment horizontal="center"/>
    </xf>
    <xf numFmtId="164" fontId="18" fillId="0" borderId="0" xfId="0" applyNumberFormat="1" applyFont="1"/>
    <xf numFmtId="0" fontId="9" fillId="0" borderId="0" xfId="0" applyFont="1" applyAlignment="1">
      <alignment horizontal="left"/>
    </xf>
    <xf numFmtId="0" fontId="10" fillId="0" borderId="0" xfId="0" applyFont="1" applyAlignment="1">
      <alignment horizontal="left"/>
    </xf>
    <xf numFmtId="165" fontId="10" fillId="0" borderId="0" xfId="0" applyNumberFormat="1" applyFont="1"/>
    <xf numFmtId="0" fontId="10" fillId="0" borderId="0" xfId="0" applyFont="1" applyAlignment="1">
      <alignment horizontal="right"/>
    </xf>
    <xf numFmtId="1" fontId="10" fillId="0" borderId="0" xfId="0" applyNumberFormat="1" applyFont="1"/>
    <xf numFmtId="165" fontId="10" fillId="0" borderId="0" xfId="0" applyNumberFormat="1" applyFont="1" applyAlignment="1">
      <alignment horizontal="right"/>
    </xf>
    <xf numFmtId="164" fontId="10" fillId="2" borderId="1" xfId="10" applyNumberFormat="1"/>
    <xf numFmtId="164" fontId="10" fillId="0" borderId="0" xfId="0" applyNumberFormat="1" applyFont="1"/>
    <xf numFmtId="0" fontId="10" fillId="2" borderId="1" xfId="9"/>
    <xf numFmtId="164" fontId="10" fillId="2" borderId="1" xfId="10" applyNumberFormat="1" applyAlignment="1">
      <alignment horizontal="right"/>
    </xf>
    <xf numFmtId="164" fontId="10" fillId="2" borderId="0" xfId="0" applyNumberFormat="1" applyFont="1" applyFill="1"/>
    <xf numFmtId="0" fontId="29" fillId="0" borderId="0" xfId="0" applyFont="1"/>
    <xf numFmtId="0" fontId="10" fillId="2" borderId="1" xfId="10"/>
    <xf numFmtId="0" fontId="30" fillId="0" borderId="0" xfId="0" applyFont="1" applyAlignment="1">
      <alignment horizontal="left"/>
    </xf>
    <xf numFmtId="0" fontId="31" fillId="2" borderId="1" xfId="10" applyFont="1"/>
    <xf numFmtId="0" fontId="16" fillId="2" borderId="1" xfId="17" applyFont="1"/>
    <xf numFmtId="0" fontId="15" fillId="2" borderId="1" xfId="17" applyFont="1" applyAlignment="1">
      <alignment horizontal="center"/>
    </xf>
    <xf numFmtId="0" fontId="15" fillId="2" borderId="1" xfId="17" applyFont="1" applyAlignment="1">
      <alignment horizontal="center" vertical="top"/>
    </xf>
    <xf numFmtId="0" fontId="15" fillId="2" borderId="1" xfId="17" applyFont="1" applyAlignment="1">
      <alignment horizontal="right"/>
    </xf>
    <xf numFmtId="0" fontId="11" fillId="2" borderId="1" xfId="17" applyFont="1"/>
    <xf numFmtId="0" fontId="16" fillId="2" borderId="1" xfId="17" applyFont="1" applyAlignment="1">
      <alignment horizontal="left"/>
    </xf>
    <xf numFmtId="0" fontId="15" fillId="2" borderId="1" xfId="17" applyFont="1" applyAlignment="1">
      <alignment horizontal="left"/>
    </xf>
    <xf numFmtId="0" fontId="16" fillId="2" borderId="1" xfId="17" applyFont="1" applyAlignment="1">
      <alignment horizontal="center"/>
    </xf>
    <xf numFmtId="0" fontId="4" fillId="2" borderId="1" xfId="24"/>
    <xf numFmtId="0" fontId="18" fillId="2" borderId="1" xfId="6" applyFont="1"/>
    <xf numFmtId="0" fontId="12" fillId="2" borderId="1" xfId="6"/>
    <xf numFmtId="0" fontId="11" fillId="2" borderId="1" xfId="17" applyFont="1" applyAlignment="1">
      <alignment horizontal="left"/>
    </xf>
    <xf numFmtId="1" fontId="15" fillId="2" borderId="1" xfId="17" applyNumberFormat="1" applyFont="1" applyAlignment="1">
      <alignment horizontal="center"/>
    </xf>
    <xf numFmtId="1" fontId="4" fillId="2" borderId="4" xfId="0" applyNumberFormat="1" applyFont="1" applyFill="1" applyBorder="1"/>
    <xf numFmtId="0" fontId="4" fillId="0" borderId="4" xfId="0" applyFont="1" applyBorder="1"/>
    <xf numFmtId="0" fontId="4" fillId="2" borderId="0" xfId="0" applyFont="1" applyFill="1"/>
    <xf numFmtId="0" fontId="4" fillId="0" borderId="0" xfId="0" applyFont="1"/>
    <xf numFmtId="0" fontId="4" fillId="0" borderId="2" xfId="0" applyFont="1" applyBorder="1"/>
    <xf numFmtId="0" fontId="15" fillId="2" borderId="2" xfId="17" applyFont="1" applyBorder="1"/>
    <xf numFmtId="0" fontId="16" fillId="2" borderId="5" xfId="17" applyFont="1" applyBorder="1" applyAlignment="1">
      <alignment horizontal="center"/>
    </xf>
    <xf numFmtId="0" fontId="15" fillId="2" borderId="5" xfId="17" applyFont="1" applyBorder="1"/>
    <xf numFmtId="0" fontId="32" fillId="2" borderId="1" xfId="26"/>
    <xf numFmtId="0" fontId="25" fillId="2" borderId="3" xfId="26" applyFont="1" applyBorder="1" applyAlignment="1">
      <alignment horizontal="left" wrapText="1"/>
    </xf>
    <xf numFmtId="0" fontId="18" fillId="2" borderId="2" xfId="26" applyFont="1" applyBorder="1"/>
    <xf numFmtId="0" fontId="18" fillId="2" borderId="1" xfId="26" applyFont="1"/>
    <xf numFmtId="0" fontId="18" fillId="2" borderId="1" xfId="26" applyFont="1" applyAlignment="1">
      <alignment horizontal="right"/>
    </xf>
    <xf numFmtId="0" fontId="25" fillId="2" borderId="1" xfId="26" applyFont="1"/>
    <xf numFmtId="164" fontId="18" fillId="2" borderId="1" xfId="26" applyNumberFormat="1" applyFont="1"/>
    <xf numFmtId="2" fontId="18" fillId="2" borderId="1" xfId="26" applyNumberFormat="1" applyFont="1"/>
    <xf numFmtId="0" fontId="18" fillId="2" borderId="1" xfId="26" applyFont="1" applyAlignment="1">
      <alignment horizontal="left"/>
    </xf>
    <xf numFmtId="0" fontId="28" fillId="2" borderId="1" xfId="26" applyFont="1" applyAlignment="1">
      <alignment horizontal="left"/>
    </xf>
    <xf numFmtId="1" fontId="18" fillId="2" borderId="1" xfId="26" applyNumberFormat="1" applyFont="1"/>
    <xf numFmtId="0" fontId="26" fillId="2" borderId="1" xfId="26" applyFont="1"/>
    <xf numFmtId="0" fontId="26" fillId="2" borderId="1" xfId="26" applyFont="1" applyAlignment="1">
      <alignment horizontal="left"/>
    </xf>
    <xf numFmtId="0" fontId="28" fillId="2" borderId="1" xfId="26" applyFont="1"/>
    <xf numFmtId="164" fontId="28" fillId="2" borderId="1" xfId="26" applyNumberFormat="1" applyFont="1"/>
    <xf numFmtId="0" fontId="25" fillId="2" borderId="1" xfId="26" applyFont="1" applyAlignment="1">
      <alignment horizontal="left"/>
    </xf>
    <xf numFmtId="0" fontId="28" fillId="2" borderId="1" xfId="26" applyFont="1" applyAlignment="1">
      <alignment horizontal="right"/>
    </xf>
    <xf numFmtId="0" fontId="18" fillId="2" borderId="2" xfId="26" applyFont="1" applyBorder="1" applyAlignment="1">
      <alignment horizontal="right"/>
    </xf>
    <xf numFmtId="165" fontId="18" fillId="2" borderId="5" xfId="26" applyNumberFormat="1" applyFont="1" applyBorder="1"/>
    <xf numFmtId="0" fontId="18" fillId="2" borderId="5" xfId="26" applyFont="1" applyBorder="1"/>
    <xf numFmtId="0" fontId="18" fillId="2" borderId="2" xfId="26" applyFont="1" applyBorder="1" applyAlignment="1">
      <alignment horizontal="left"/>
    </xf>
    <xf numFmtId="0" fontId="18" fillId="2" borderId="2" xfId="26" applyFont="1" applyBorder="1" applyAlignment="1">
      <alignment wrapText="1"/>
    </xf>
    <xf numFmtId="165" fontId="18" fillId="2" borderId="1" xfId="26" applyNumberFormat="1" applyFont="1"/>
    <xf numFmtId="164" fontId="18" fillId="2" borderId="2" xfId="26" applyNumberFormat="1" applyFont="1" applyBorder="1"/>
    <xf numFmtId="2" fontId="18" fillId="2" borderId="2" xfId="26" applyNumberFormat="1" applyFont="1" applyBorder="1"/>
    <xf numFmtId="2" fontId="28" fillId="2" borderId="1" xfId="26" applyNumberFormat="1" applyFont="1"/>
    <xf numFmtId="0" fontId="33" fillId="2" borderId="1" xfId="26" applyFont="1" applyAlignment="1">
      <alignment horizontal="left"/>
    </xf>
    <xf numFmtId="165" fontId="28" fillId="2" borderId="1" xfId="26" applyNumberFormat="1" applyFont="1"/>
    <xf numFmtId="0" fontId="18" fillId="2" borderId="3" xfId="26" applyFont="1" applyBorder="1"/>
    <xf numFmtId="0" fontId="25" fillId="2" borderId="1" xfId="26" applyFont="1" applyAlignment="1">
      <alignment horizontal="right"/>
    </xf>
    <xf numFmtId="0" fontId="21" fillId="0" borderId="1" xfId="22" applyFont="1" applyFill="1" applyAlignment="1">
      <alignment wrapText="1"/>
    </xf>
    <xf numFmtId="1" fontId="15" fillId="0" borderId="1" xfId="0" applyNumberFormat="1" applyFont="1" applyBorder="1" applyAlignment="1">
      <alignment horizontal="right" vertical="top"/>
    </xf>
    <xf numFmtId="164" fontId="15" fillId="0" borderId="1" xfId="0" applyNumberFormat="1" applyFont="1" applyBorder="1" applyAlignment="1">
      <alignment horizontal="right" vertical="top"/>
    </xf>
    <xf numFmtId="0" fontId="21" fillId="2" borderId="4" xfId="0" applyFont="1" applyFill="1" applyBorder="1"/>
    <xf numFmtId="1" fontId="21" fillId="2" borderId="4" xfId="0" applyNumberFormat="1" applyFont="1" applyFill="1" applyBorder="1"/>
    <xf numFmtId="0" fontId="21" fillId="2" borderId="0" xfId="0" applyFont="1" applyFill="1"/>
    <xf numFmtId="0" fontId="10" fillId="2" borderId="0" xfId="0" applyFont="1" applyFill="1"/>
    <xf numFmtId="0" fontId="21" fillId="0" borderId="0" xfId="0" applyFont="1"/>
    <xf numFmtId="2" fontId="10" fillId="2" borderId="0" xfId="0" applyNumberFormat="1" applyFont="1" applyFill="1" applyAlignment="1">
      <alignment horizontal="center"/>
    </xf>
    <xf numFmtId="1" fontId="10" fillId="2" borderId="0" xfId="0" applyNumberFormat="1" applyFont="1" applyFill="1"/>
    <xf numFmtId="0" fontId="10" fillId="2" borderId="2" xfId="2" applyBorder="1"/>
    <xf numFmtId="0" fontId="10" fillId="2" borderId="1" xfId="2" applyAlignment="1">
      <alignment wrapText="1"/>
    </xf>
    <xf numFmtId="0" fontId="13" fillId="2" borderId="1" xfId="2" applyFont="1" applyAlignment="1">
      <alignment vertical="top" wrapText="1"/>
    </xf>
    <xf numFmtId="164" fontId="12" fillId="2" borderId="1" xfId="0" applyNumberFormat="1" applyFont="1" applyFill="1" applyBorder="1"/>
    <xf numFmtId="0" fontId="34" fillId="0" borderId="0" xfId="0" applyFont="1"/>
    <xf numFmtId="164" fontId="0" fillId="0" borderId="0" xfId="0" applyNumberFormat="1" applyAlignment="1">
      <alignment horizontal="right"/>
    </xf>
    <xf numFmtId="164" fontId="15" fillId="2" borderId="1" xfId="17" applyNumberFormat="1" applyFont="1" applyAlignment="1">
      <alignment horizontal="right"/>
    </xf>
    <xf numFmtId="164" fontId="4" fillId="2" borderId="1" xfId="25" applyNumberFormat="1" applyAlignment="1">
      <alignment horizontal="right"/>
    </xf>
    <xf numFmtId="0" fontId="35" fillId="0" borderId="0" xfId="0" applyFont="1"/>
    <xf numFmtId="0" fontId="15" fillId="0" borderId="0" xfId="0" applyFont="1" applyAlignment="1">
      <alignment horizontal="right"/>
    </xf>
    <xf numFmtId="0" fontId="16" fillId="0" borderId="0" xfId="0" applyFont="1" applyAlignment="1">
      <alignment horizontal="left"/>
    </xf>
    <xf numFmtId="0" fontId="15" fillId="0" borderId="0" xfId="0" applyFont="1" applyAlignment="1">
      <alignment horizontal="left"/>
    </xf>
    <xf numFmtId="0" fontId="15" fillId="0" borderId="0" xfId="0" applyFont="1"/>
    <xf numFmtId="165" fontId="15" fillId="2" borderId="1" xfId="10" applyNumberFormat="1" applyFont="1"/>
    <xf numFmtId="0" fontId="15" fillId="0" borderId="0" xfId="0" applyFont="1" applyAlignment="1">
      <alignment horizontal="left" wrapText="1"/>
    </xf>
    <xf numFmtId="1" fontId="15" fillId="2" borderId="1" xfId="12" applyNumberFormat="1" applyFont="1" applyAlignment="1">
      <alignment horizontal="right"/>
    </xf>
    <xf numFmtId="0" fontId="15" fillId="2" borderId="1" xfId="12" applyFont="1"/>
    <xf numFmtId="164" fontId="15" fillId="2" borderId="1" xfId="13" applyNumberFormat="1" applyFont="1"/>
    <xf numFmtId="166" fontId="15" fillId="2" borderId="0" xfId="0" applyNumberFormat="1" applyFont="1" applyFill="1"/>
    <xf numFmtId="0" fontId="15" fillId="2" borderId="1" xfId="13" applyFont="1"/>
    <xf numFmtId="164" fontId="15" fillId="2" borderId="1" xfId="10" applyNumberFormat="1" applyFont="1"/>
    <xf numFmtId="166" fontId="15" fillId="0" borderId="0" xfId="0" applyNumberFormat="1" applyFont="1"/>
    <xf numFmtId="166" fontId="15" fillId="2" borderId="1" xfId="14" applyNumberFormat="1" applyFont="1"/>
    <xf numFmtId="165" fontId="15" fillId="0" borderId="0" xfId="0" applyNumberFormat="1" applyFont="1"/>
    <xf numFmtId="165" fontId="15" fillId="2" borderId="1" xfId="14" applyNumberFormat="1" applyFont="1"/>
    <xf numFmtId="165" fontId="15" fillId="2" borderId="1" xfId="1" applyNumberFormat="1" applyFont="1"/>
    <xf numFmtId="164" fontId="15" fillId="2" borderId="1" xfId="9" applyNumberFormat="1" applyFont="1"/>
    <xf numFmtId="0" fontId="15" fillId="2" borderId="1" xfId="9" applyFont="1"/>
    <xf numFmtId="0" fontId="36" fillId="2" borderId="1" xfId="25" applyFont="1"/>
    <xf numFmtId="165" fontId="16" fillId="2" borderId="1" xfId="2" applyNumberFormat="1" applyFont="1" applyAlignment="1">
      <alignment horizontal="left" wrapText="1"/>
    </xf>
    <xf numFmtId="167" fontId="18" fillId="2" borderId="1" xfId="26" applyNumberFormat="1" applyFont="1"/>
    <xf numFmtId="0" fontId="12" fillId="0" borderId="1" xfId="0" applyFont="1" applyBorder="1" applyAlignment="1">
      <alignment horizontal="right"/>
    </xf>
    <xf numFmtId="164" fontId="12" fillId="0" borderId="0" xfId="0" applyNumberFormat="1" applyFont="1"/>
    <xf numFmtId="0" fontId="12" fillId="0" borderId="1" xfId="0" applyFont="1" applyBorder="1" applyAlignment="1">
      <alignment horizontal="left"/>
    </xf>
    <xf numFmtId="164" fontId="12" fillId="0" borderId="1" xfId="0" applyNumberFormat="1" applyFont="1" applyBorder="1"/>
    <xf numFmtId="0" fontId="16" fillId="0" borderId="1" xfId="0" applyFont="1" applyBorder="1" applyAlignment="1">
      <alignment horizontal="left"/>
    </xf>
    <xf numFmtId="164" fontId="2" fillId="2" borderId="1" xfId="23" applyNumberFormat="1" applyFont="1"/>
    <xf numFmtId="164" fontId="2" fillId="2" borderId="1" xfId="27" applyNumberFormat="1" applyFont="1"/>
    <xf numFmtId="0" fontId="15" fillId="2" borderId="1" xfId="1" applyFont="1" applyAlignment="1">
      <alignment horizontal="left" vertical="center"/>
    </xf>
    <xf numFmtId="164" fontId="7" fillId="2" borderId="1" xfId="15" applyNumberFormat="1" applyFont="1"/>
    <xf numFmtId="2" fontId="7" fillId="2" borderId="1" xfId="15" applyNumberFormat="1" applyFont="1"/>
    <xf numFmtId="0" fontId="15" fillId="0" borderId="1" xfId="17" applyFont="1" applyFill="1" applyAlignment="1">
      <alignment horizontal="right"/>
    </xf>
    <xf numFmtId="0" fontId="12" fillId="2" borderId="1" xfId="13"/>
    <xf numFmtId="164" fontId="12" fillId="2" borderId="1" xfId="6" applyNumberFormat="1" applyAlignment="1">
      <alignment horizontal="center"/>
    </xf>
    <xf numFmtId="0" fontId="2" fillId="2" borderId="1" xfId="29"/>
    <xf numFmtId="164" fontId="15" fillId="2" borderId="1" xfId="6" applyNumberFormat="1" applyFont="1" applyAlignment="1">
      <alignment horizontal="center"/>
    </xf>
    <xf numFmtId="164" fontId="15" fillId="2" borderId="1" xfId="6" applyNumberFormat="1" applyFont="1" applyAlignment="1">
      <alignment horizontal="right"/>
    </xf>
    <xf numFmtId="165" fontId="12" fillId="2" borderId="1" xfId="13" applyNumberFormat="1" applyAlignment="1">
      <alignment horizontal="right"/>
    </xf>
    <xf numFmtId="165" fontId="16" fillId="2" borderId="1" xfId="13" applyNumberFormat="1" applyFont="1" applyAlignment="1">
      <alignment horizontal="left"/>
    </xf>
    <xf numFmtId="0" fontId="15" fillId="2" borderId="1" xfId="13" applyFont="1" applyAlignment="1">
      <alignment horizontal="left"/>
    </xf>
    <xf numFmtId="164" fontId="12" fillId="2" borderId="1" xfId="13" applyNumberFormat="1"/>
    <xf numFmtId="165" fontId="16" fillId="2" borderId="1" xfId="13" applyNumberFormat="1" applyFont="1"/>
    <xf numFmtId="165" fontId="12" fillId="2" borderId="1" xfId="13" applyNumberFormat="1"/>
    <xf numFmtId="165" fontId="15" fillId="2" borderId="1" xfId="13" applyNumberFormat="1" applyFont="1"/>
    <xf numFmtId="0" fontId="15" fillId="2" borderId="1" xfId="13" applyFont="1" applyAlignment="1">
      <alignment horizontal="right"/>
    </xf>
    <xf numFmtId="2" fontId="12" fillId="2" borderId="1" xfId="13" applyNumberFormat="1"/>
    <xf numFmtId="164" fontId="19" fillId="2" borderId="1" xfId="13" applyNumberFormat="1" applyFont="1"/>
    <xf numFmtId="164" fontId="12" fillId="2" borderId="2" xfId="13" applyNumberFormat="1" applyBorder="1"/>
    <xf numFmtId="1" fontId="7" fillId="2" borderId="1" xfId="15" applyNumberFormat="1" applyFont="1"/>
    <xf numFmtId="0" fontId="25" fillId="0" borderId="3" xfId="0" applyFont="1" applyBorder="1" applyAlignment="1">
      <alignment horizontal="left" wrapText="1"/>
    </xf>
    <xf numFmtId="0" fontId="18" fillId="0" borderId="2" xfId="0" applyFont="1" applyBorder="1"/>
    <xf numFmtId="0" fontId="18" fillId="0" borderId="0" xfId="0" applyFont="1"/>
    <xf numFmtId="0" fontId="18" fillId="0" borderId="0" xfId="0" applyFont="1" applyAlignment="1">
      <alignment horizontal="right"/>
    </xf>
    <xf numFmtId="0" fontId="25" fillId="0" borderId="0" xfId="0" applyFont="1" applyAlignment="1">
      <alignment horizontal="left"/>
    </xf>
    <xf numFmtId="0" fontId="18" fillId="0" borderId="0" xfId="0" applyFont="1" applyAlignment="1">
      <alignment horizontal="left"/>
    </xf>
    <xf numFmtId="1" fontId="18" fillId="0" borderId="0" xfId="0" applyNumberFormat="1" applyFont="1"/>
    <xf numFmtId="0" fontId="26" fillId="0" borderId="0" xfId="0" applyFont="1" applyAlignment="1">
      <alignment horizontal="left"/>
    </xf>
    <xf numFmtId="164" fontId="27" fillId="0" borderId="0" xfId="0" applyNumberFormat="1" applyFont="1"/>
    <xf numFmtId="0" fontId="26" fillId="0" borderId="0" xfId="0" applyFont="1"/>
    <xf numFmtId="2" fontId="0" fillId="0" borderId="0" xfId="0" applyNumberFormat="1"/>
    <xf numFmtId="0" fontId="25" fillId="0" borderId="0" xfId="0" applyFont="1"/>
    <xf numFmtId="164" fontId="37" fillId="0" borderId="0" xfId="0" applyNumberFormat="1" applyFont="1"/>
    <xf numFmtId="2" fontId="18" fillId="0" borderId="0" xfId="0" applyNumberFormat="1" applyFont="1"/>
    <xf numFmtId="0" fontId="37" fillId="0" borderId="0" xfId="0" applyFont="1"/>
    <xf numFmtId="2" fontId="15" fillId="0" borderId="1" xfId="17" applyNumberFormat="1" applyFont="1" applyFill="1" applyAlignment="1">
      <alignment horizontal="right"/>
    </xf>
    <xf numFmtId="0" fontId="0" fillId="0" borderId="0" xfId="0" applyNumberFormat="1" applyFill="1"/>
    <xf numFmtId="0" fontId="15" fillId="0" borderId="1" xfId="17" applyNumberFormat="1" applyFont="1" applyFill="1" applyAlignment="1">
      <alignment horizontal="right"/>
    </xf>
    <xf numFmtId="165" fontId="7" fillId="2" borderId="1" xfId="15" applyNumberFormat="1" applyFont="1"/>
    <xf numFmtId="164" fontId="15" fillId="0" borderId="1" xfId="1" applyNumberFormat="1" applyFont="1" applyFill="1"/>
    <xf numFmtId="0" fontId="14" fillId="0" borderId="0" xfId="3"/>
    <xf numFmtId="0" fontId="26" fillId="0" borderId="1" xfId="26" applyFont="1" applyFill="1"/>
    <xf numFmtId="0" fontId="38" fillId="2" borderId="1" xfId="5" applyFont="1" applyFill="1" applyBorder="1"/>
    <xf numFmtId="165" fontId="25" fillId="2" borderId="1" xfId="26" applyNumberFormat="1" applyFont="1" applyBorder="1" applyAlignment="1">
      <alignment horizontal="left" wrapText="1"/>
    </xf>
    <xf numFmtId="0" fontId="18" fillId="2" borderId="1" xfId="26" applyFont="1" applyBorder="1" applyAlignment="1">
      <alignment horizontal="right"/>
    </xf>
    <xf numFmtId="0" fontId="18" fillId="2" borderId="5" xfId="26" applyFont="1" applyBorder="1" applyAlignment="1">
      <alignment horizontal="left"/>
    </xf>
    <xf numFmtId="0" fontId="18" fillId="2" borderId="1" xfId="26" applyFont="1" applyBorder="1" applyAlignment="1">
      <alignment horizontal="left"/>
    </xf>
    <xf numFmtId="0" fontId="18" fillId="2" borderId="1" xfId="26" applyFont="1" applyBorder="1"/>
    <xf numFmtId="0" fontId="1" fillId="0" borderId="0" xfId="0" applyFont="1"/>
    <xf numFmtId="164" fontId="1" fillId="0" borderId="0" xfId="0" applyNumberFormat="1" applyFont="1"/>
    <xf numFmtId="164" fontId="1" fillId="2" borderId="1" xfId="15" applyNumberFormat="1" applyFont="1"/>
    <xf numFmtId="0" fontId="1" fillId="2" borderId="1" xfId="15" applyFont="1"/>
    <xf numFmtId="0" fontId="1" fillId="2" borderId="0" xfId="0" applyFont="1" applyFill="1"/>
  </cellXfs>
  <cellStyles count="30">
    <cellStyle name="Hyperlink" xfId="3" builtinId="8"/>
    <cellStyle name="Hyperlink 2" xfId="5" xr:uid="{F5DAA875-56D6-4853-8707-181DD3F4D5FB}"/>
    <cellStyle name="Normal 10" xfId="11" xr:uid="{D6507346-08B2-44A8-BCE0-6C7A5DC5341D}"/>
    <cellStyle name="Normal 11 8 2 3 2 5 5 2 36 3 8 4 3 2 3 3 8 2 3 2 2 2 2 4 3 2 2 3 2 3 16" xfId="27" xr:uid="{0E150D9E-9772-474F-AD20-F7C3ADA2BC01}"/>
    <cellStyle name="Normal 11 8 2 3 2 5 5 2 36 3 8 4 3 2 3 3 8 2 3 2 2 2 2 4 3 2 2 3 2 3 2" xfId="23" xr:uid="{1CCF547B-7FA8-447E-80AB-37B8F7528541}"/>
    <cellStyle name="Normal 11 9" xfId="6" xr:uid="{63D04011-6DE0-433D-A21A-225B4B0B356A}"/>
    <cellStyle name="Normal 12 2" xfId="2" xr:uid="{0033E2E9-2F8E-406E-AF96-19C4D50C5689}"/>
    <cellStyle name="Normal 12 4" xfId="19" xr:uid="{F6F9DB6B-B824-44F4-8739-5A5DE8BB8499}"/>
    <cellStyle name="Normal 2" xfId="7" xr:uid="{3EC31641-1BF3-4042-A71F-0A7688EFC831}"/>
    <cellStyle name="Normal 2 10" xfId="17" xr:uid="{16AD5B37-B7CA-4415-B180-6EC396EB5986}"/>
    <cellStyle name="Normal 2 2 2 2" xfId="9" xr:uid="{BA2F5F99-F023-4FDC-87A2-1B7F546DFC37}"/>
    <cellStyle name="Normal 2 2 2 2 2" xfId="10" xr:uid="{D51B14BA-ED59-4958-A237-688C71A4E84F}"/>
    <cellStyle name="Normal 22" xfId="16" xr:uid="{7F63AE95-07F0-48D8-B85D-E32EA220E521}"/>
    <cellStyle name="Normal 23" xfId="18" xr:uid="{BEC018CE-15C2-484A-A91E-0375F3428088}"/>
    <cellStyle name="Normal 25" xfId="20" xr:uid="{7C67748B-8B86-49D5-8B2B-CFF334F8B8F9}"/>
    <cellStyle name="Standaard" xfId="0" builtinId="0"/>
    <cellStyle name="Standaard 2" xfId="1" xr:uid="{76C93503-FF8E-4058-836D-4F6BE4E8E554}"/>
    <cellStyle name="Standaard 2 2" xfId="14" xr:uid="{A0F0D115-5C37-42A4-857E-558886D1B891}"/>
    <cellStyle name="Standaard 3" xfId="8" xr:uid="{0485152E-74CC-410E-80BB-3002114A13C0}"/>
    <cellStyle name="Standaard 3 2" xfId="12" xr:uid="{94F5652A-C054-44FD-A6C5-45413901D1D4}"/>
    <cellStyle name="Standaard 3 3" xfId="15" xr:uid="{C26A279A-29AF-4D55-AEB6-AA5FEED5F55B}"/>
    <cellStyle name="Standaard 3 3 2" xfId="24" xr:uid="{91675BBB-21CF-4B03-9C77-C245130EC06E}"/>
    <cellStyle name="Standaard 3 3 2 2" xfId="29" xr:uid="{49ECD556-6699-4645-A9E7-29A21EE07666}"/>
    <cellStyle name="Standaard 4" xfId="13" xr:uid="{8CB7C40F-2971-4CA1-9C15-81F8C58D6C94}"/>
    <cellStyle name="Standaard 5" xfId="4" xr:uid="{DB5B7B4B-3830-4747-B964-376D622D4ED2}"/>
    <cellStyle name="Standaard 6" xfId="21" xr:uid="{AC9BA96C-4C86-4AAE-8FFE-1E4B80F2583D}"/>
    <cellStyle name="Standaard 6 2" xfId="22" xr:uid="{89667AF6-F5B2-4F3F-8798-850B225ABCCC}"/>
    <cellStyle name="Standaard 6 3" xfId="25" xr:uid="{48B8FE63-6896-4CE7-987A-94A3CD39A85A}"/>
    <cellStyle name="Standaard 6 3 2" xfId="28" xr:uid="{52FC2B20-2601-4479-B60D-D0B4CCDCA9D9}"/>
    <cellStyle name="Standaard 7" xfId="26" xr:uid="{56694954-7881-42E8-9812-DFBF6F2E50C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hyperlink" Target="https://www.cpb.nl/sites/default/files/omnidownload/CPB-Raming-Centraal-Economisch-Plan-CEP-2023-Verdieping.pdf" TargetMode="External"/><Relationship Id="rId1" Type="http://schemas.openxmlformats.org/officeDocument/2006/relationships/hyperlink" Target="https://www.cbs.nl/nl-nl/achtergrond/2023/09/cbs-introduceert-nieuwe-meetmethode-energieprijzen" TargetMode="External"/></Relationships>
</file>

<file path=xl/worksheets/_rels/sheet17.xml.rels><?xml version="1.0" encoding="UTF-8" standalone="yes"?>
<Relationships xmlns="http://schemas.openxmlformats.org/package/2006/relationships"><Relationship Id="rId2" Type="http://schemas.openxmlformats.org/officeDocument/2006/relationships/hyperlink" Target="https://www.cpb.nl/sites/default/files/omnidownload/CPB-Raming-Centraal-Economisch-Plan-CEP-2023-Verdieping.pdf" TargetMode="External"/><Relationship Id="rId1" Type="http://schemas.openxmlformats.org/officeDocument/2006/relationships/hyperlink" Target="https://www.cbs.nl/nl-nl/achtergrond/2023/09/cbs-introduceert-nieuwe-meetmethode-energieprijzen" TargetMode="Externa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40651-55CC-45E7-A871-325366E9F2E7}">
  <dimension ref="A1:B29"/>
  <sheetViews>
    <sheetView tabSelected="1" workbookViewId="0">
      <selection activeCell="A3" sqref="A3"/>
    </sheetView>
  </sheetViews>
  <sheetFormatPr defaultRowHeight="12.75" x14ac:dyDescent="0.2"/>
  <cols>
    <col min="1" max="1" width="25" style="69" bestFit="1" customWidth="1"/>
    <col min="2" max="2" width="83.85546875" style="69" customWidth="1"/>
    <col min="3" max="16384" width="9.140625" style="69"/>
  </cols>
  <sheetData>
    <row r="1" spans="1:2" x14ac:dyDescent="0.2">
      <c r="A1" s="69" t="s">
        <v>360</v>
      </c>
      <c r="B1" s="184" t="s">
        <v>508</v>
      </c>
    </row>
    <row r="3" spans="1:2" ht="15" x14ac:dyDescent="0.25">
      <c r="A3" s="235" t="str">
        <f>HYPERLINK("#'readme'!A1","readme")</f>
        <v>readme</v>
      </c>
    </row>
    <row r="4" spans="1:2" ht="15" x14ac:dyDescent="0.25">
      <c r="A4" s="235" t="str">
        <f>HYPERLINK("#'Appendix_01_cmev24'!A1","Appendix_01_Cmev24")</f>
        <v>Appendix_01_Cmev24</v>
      </c>
      <c r="B4" s="69" t="s">
        <v>472</v>
      </c>
    </row>
    <row r="5" spans="1:2" ht="15" x14ac:dyDescent="0.25">
      <c r="A5" s="235" t="str">
        <f>HYPERLINK("#'Appendix_02_cmev24'!A1","Appendix_02_Cmev24")</f>
        <v>Appendix_02_Cmev24</v>
      </c>
      <c r="B5" s="69" t="s">
        <v>473</v>
      </c>
    </row>
    <row r="6" spans="1:2" ht="15" x14ac:dyDescent="0.25">
      <c r="A6" s="235" t="str">
        <f>HYPERLINK("#'Appendix_03_cmev24'!A1","Appendix_03_Cmev24")</f>
        <v>Appendix_03_Cmev24</v>
      </c>
      <c r="B6" s="69" t="s">
        <v>474</v>
      </c>
    </row>
    <row r="7" spans="1:2" ht="15" x14ac:dyDescent="0.25">
      <c r="A7" s="235" t="str">
        <f>HYPERLINK("#'Appendix_04_1_cmev24'!A1","Appendix_04_1_Cmev24")</f>
        <v>Appendix_04_1_Cmev24</v>
      </c>
      <c r="B7" s="69" t="s">
        <v>533</v>
      </c>
    </row>
    <row r="8" spans="1:2" ht="15" x14ac:dyDescent="0.25">
      <c r="A8" s="235" t="str">
        <f>HYPERLINK("#'Appendix_04_2_cmev24'!A1","Appendix_04_2_Cmev24")</f>
        <v>Appendix_04_2_Cmev24</v>
      </c>
      <c r="B8" s="69" t="s">
        <v>534</v>
      </c>
    </row>
    <row r="9" spans="1:2" ht="15" x14ac:dyDescent="0.25">
      <c r="A9" s="235" t="str">
        <f>HYPERLINK("#'Appendix_04_3_cmev24'!A1","Appendix_04_3_Cmev24")</f>
        <v>Appendix_04_3_Cmev24</v>
      </c>
      <c r="B9" s="69" t="s">
        <v>535</v>
      </c>
    </row>
    <row r="10" spans="1:2" ht="15" x14ac:dyDescent="0.25">
      <c r="A10" s="235" t="str">
        <f>HYPERLINK("#'Appendix_04_4_cmev24'!A1","Appendix_04_4_Cmev24")</f>
        <v>Appendix_04_4_Cmev24</v>
      </c>
      <c r="B10" s="69" t="s">
        <v>538</v>
      </c>
    </row>
    <row r="11" spans="1:2" ht="15" x14ac:dyDescent="0.25">
      <c r="A11" s="235" t="str">
        <f>HYPERLINK("#'Appendix_04_5_cmev24'!A1","Appendix_04_5_Cmev24")</f>
        <v>Appendix_04_5_Cmev24</v>
      </c>
      <c r="B11" s="69" t="s">
        <v>536</v>
      </c>
    </row>
    <row r="12" spans="1:2" ht="15" x14ac:dyDescent="0.25">
      <c r="A12" s="235" t="str">
        <f>HYPERLINK("#'Appendix_04_6_cmev24'!A1","Appendix_04_6_Cmev24")</f>
        <v>Appendix_04_6_Cmev24</v>
      </c>
      <c r="B12" s="69" t="s">
        <v>537</v>
      </c>
    </row>
    <row r="13" spans="1:2" ht="15" x14ac:dyDescent="0.25">
      <c r="A13" s="235" t="str">
        <f>HYPERLINK("#'Appendix_04_7_cmev24'!A1","Appendix_04_7_Cmev24")</f>
        <v>Appendix_04_7_Cmev24</v>
      </c>
      <c r="B13" s="69" t="s">
        <v>539</v>
      </c>
    </row>
    <row r="14" spans="1:2" ht="15" x14ac:dyDescent="0.25">
      <c r="A14" s="235" t="str">
        <f>HYPERLINK("#'Appendix_05_cmev24'!A1","Appendix_05_Cmev24")</f>
        <v>Appendix_05_Cmev24</v>
      </c>
      <c r="B14" s="69" t="s">
        <v>475</v>
      </c>
    </row>
    <row r="15" spans="1:2" ht="15" x14ac:dyDescent="0.25">
      <c r="A15" s="235" t="str">
        <f>HYPERLINK("#'Appendix_06_cmev24'!A1","Appendix_06_Cmev24")</f>
        <v>Appendix_06_Cmev24</v>
      </c>
      <c r="B15" s="69" t="s">
        <v>476</v>
      </c>
    </row>
    <row r="16" spans="1:2" ht="15" x14ac:dyDescent="0.25">
      <c r="A16" s="235" t="str">
        <f>HYPERLINK("#'Appendix_07_cmev24'!A1","Appendix_07_Cmev24")</f>
        <v>Appendix_07_Cmev24</v>
      </c>
      <c r="B16" s="69" t="s">
        <v>477</v>
      </c>
    </row>
    <row r="17" spans="1:2" ht="15" x14ac:dyDescent="0.25">
      <c r="A17" s="235" t="str">
        <f>HYPERLINK("#'Appendix_08_cmev24'!A1","Appendix_08_Cmev24")</f>
        <v>Appendix_08_Cmev24</v>
      </c>
      <c r="B17" s="69" t="s">
        <v>478</v>
      </c>
    </row>
    <row r="18" spans="1:2" ht="15" x14ac:dyDescent="0.25">
      <c r="A18" s="235" t="str">
        <f>HYPERLINK("#'Appendix_09_cmev24'!A1","Appendix_09_Cmev24")</f>
        <v>Appendix_09_Cmev24</v>
      </c>
      <c r="B18" s="69" t="s">
        <v>479</v>
      </c>
    </row>
    <row r="19" spans="1:2" ht="15" x14ac:dyDescent="0.25">
      <c r="A19" s="235" t="str">
        <f>HYPERLINK("#'Appendix_10_cmev24'!A1","Appendix_10_Cmev24")</f>
        <v>Appendix_10_Cmev24</v>
      </c>
      <c r="B19" s="69" t="s">
        <v>480</v>
      </c>
    </row>
    <row r="20" spans="1:2" ht="15" x14ac:dyDescent="0.25">
      <c r="A20" s="235" t="str">
        <f>HYPERLINK("#'Appendix_11_cmev24'!A1","Appendix_11_Cmev24")</f>
        <v>Appendix_11_Cmev24</v>
      </c>
      <c r="B20" s="69" t="s">
        <v>481</v>
      </c>
    </row>
    <row r="21" spans="1:2" ht="15" x14ac:dyDescent="0.25">
      <c r="A21" s="235" t="str">
        <f>HYPERLINK("#'Appendix_12_cmev24'!A1","Appendix_12_Cmev24")</f>
        <v>Appendix_12_Cmev24</v>
      </c>
      <c r="B21" s="69" t="s">
        <v>482</v>
      </c>
    </row>
    <row r="22" spans="1:2" ht="15" x14ac:dyDescent="0.25">
      <c r="A22" s="235" t="str">
        <f>HYPERLINK("#'Appendix_13_cmev24'!A1","Appendix_13_Cmev24")</f>
        <v>Appendix_13_Cmev24</v>
      </c>
      <c r="B22" s="69" t="s">
        <v>483</v>
      </c>
    </row>
    <row r="23" spans="1:2" ht="15" x14ac:dyDescent="0.25">
      <c r="A23" s="235" t="str">
        <f>HYPERLINK("#'Appendix_14_cmev24'!A1","Appendix_14_Cmev24")</f>
        <v>Appendix_14_Cmev24</v>
      </c>
      <c r="B23" s="69" t="s">
        <v>484</v>
      </c>
    </row>
    <row r="24" spans="1:2" ht="15" x14ac:dyDescent="0.25">
      <c r="A24" s="235" t="str">
        <f>HYPERLINK("#'Appendix_15_cmev24'!A1","Appendix_15_Cmev24")</f>
        <v>Appendix_15_Cmev24</v>
      </c>
      <c r="B24" s="69" t="s">
        <v>485</v>
      </c>
    </row>
    <row r="25" spans="1:2" ht="15" x14ac:dyDescent="0.25">
      <c r="A25" s="235" t="str">
        <f>HYPERLINK("#'Appendix_16_cmev24'!A1","Appendix_16_Cmev24")</f>
        <v>Appendix_16_Cmev24</v>
      </c>
      <c r="B25" s="69" t="s">
        <v>486</v>
      </c>
    </row>
    <row r="26" spans="1:2" ht="15" x14ac:dyDescent="0.25">
      <c r="A26" s="235" t="str">
        <f>HYPERLINK("#'Appendix_17_cmev24'!A1","Appendix_17_Cmev24")</f>
        <v>Appendix_17_Cmev24</v>
      </c>
      <c r="B26" s="69" t="s">
        <v>448</v>
      </c>
    </row>
    <row r="27" spans="1:2" ht="15" x14ac:dyDescent="0.25">
      <c r="A27" s="235" t="str">
        <f>HYPERLINK("#'Appendix_18_cmev24'!A1","Appendix_18_Cmev24")</f>
        <v>Appendix_18_Cmev24</v>
      </c>
      <c r="B27" s="69" t="s">
        <v>487</v>
      </c>
    </row>
    <row r="28" spans="1:2" ht="15" x14ac:dyDescent="0.25">
      <c r="A28" s="235" t="str">
        <f>HYPERLINK("#'Appendix_19A_cmev24'!A1","Appendix_19A_Cmev24")</f>
        <v>Appendix_19A_Cmev24</v>
      </c>
      <c r="B28" s="69" t="s">
        <v>449</v>
      </c>
    </row>
    <row r="29" spans="1:2" ht="15" x14ac:dyDescent="0.25">
      <c r="A29" s="235" t="str">
        <f>HYPERLINK("#'Appendix_19B_cmev24'!A1","Appendix_19B_Cmev24")</f>
        <v>Appendix_19B_Cmev24</v>
      </c>
      <c r="B29" s="69" t="s">
        <v>547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976C96-E11E-4EC7-88A3-A80A2FF05B51}">
  <dimension ref="A1:A40"/>
  <sheetViews>
    <sheetView workbookViewId="0"/>
  </sheetViews>
  <sheetFormatPr defaultRowHeight="12.75" x14ac:dyDescent="0.2"/>
  <cols>
    <col min="1" max="1" width="126.85546875" style="69" customWidth="1"/>
    <col min="2" max="16384" width="9.140625" style="69"/>
  </cols>
  <sheetData>
    <row r="1" spans="1:1" ht="15" x14ac:dyDescent="0.25">
      <c r="A1" s="235" t="str">
        <f>HYPERLINK("#'contents'!A1","to contents")</f>
        <v>to contents</v>
      </c>
    </row>
    <row r="2" spans="1:1" x14ac:dyDescent="0.2">
      <c r="A2" s="70" t="s">
        <v>488</v>
      </c>
    </row>
    <row r="4" spans="1:1" x14ac:dyDescent="0.2">
      <c r="A4" s="69" t="s">
        <v>361</v>
      </c>
    </row>
    <row r="5" spans="1:1" ht="25.5" x14ac:dyDescent="0.2">
      <c r="A5" s="71" t="s">
        <v>489</v>
      </c>
    </row>
    <row r="6" spans="1:1" ht="31.5" customHeight="1" x14ac:dyDescent="0.2">
      <c r="A6" s="146" t="s">
        <v>437</v>
      </c>
    </row>
    <row r="10" spans="1:1" ht="18" x14ac:dyDescent="0.2">
      <c r="A10" s="73"/>
    </row>
    <row r="11" spans="1:1" ht="15" x14ac:dyDescent="0.2">
      <c r="A11" s="77"/>
    </row>
    <row r="12" spans="1:1" ht="14.25" x14ac:dyDescent="0.2">
      <c r="A12" s="72"/>
    </row>
    <row r="13" spans="1:1" ht="15.75" x14ac:dyDescent="0.2">
      <c r="A13" s="74"/>
    </row>
    <row r="14" spans="1:1" ht="15" x14ac:dyDescent="0.2">
      <c r="A14" s="75"/>
    </row>
    <row r="15" spans="1:1" ht="15" x14ac:dyDescent="0.2">
      <c r="A15" s="75"/>
    </row>
    <row r="16" spans="1:1" ht="15" x14ac:dyDescent="0.2">
      <c r="A16" s="75"/>
    </row>
    <row r="17" spans="1:1" ht="15" x14ac:dyDescent="0.2">
      <c r="A17" s="75"/>
    </row>
    <row r="18" spans="1:1" ht="15" x14ac:dyDescent="0.2">
      <c r="A18" s="77"/>
    </row>
    <row r="19" spans="1:1" ht="15" x14ac:dyDescent="0.2">
      <c r="A19" s="75"/>
    </row>
    <row r="20" spans="1:1" ht="14.25" x14ac:dyDescent="0.2">
      <c r="A20" s="72"/>
    </row>
    <row r="21" spans="1:1" ht="15.75" x14ac:dyDescent="0.2">
      <c r="A21" s="74"/>
    </row>
    <row r="22" spans="1:1" ht="15" x14ac:dyDescent="0.2">
      <c r="A22" s="75"/>
    </row>
    <row r="23" spans="1:1" ht="15" x14ac:dyDescent="0.2">
      <c r="A23" s="75"/>
    </row>
    <row r="24" spans="1:1" ht="15" x14ac:dyDescent="0.2">
      <c r="A24" s="75"/>
    </row>
    <row r="25" spans="1:1" ht="15" x14ac:dyDescent="0.2">
      <c r="A25" s="75"/>
    </row>
    <row r="26" spans="1:1" ht="15" x14ac:dyDescent="0.2">
      <c r="A26" s="75"/>
    </row>
    <row r="27" spans="1:1" ht="15" x14ac:dyDescent="0.2">
      <c r="A27" s="75"/>
    </row>
    <row r="28" spans="1:1" ht="15" x14ac:dyDescent="0.2">
      <c r="A28" s="75"/>
    </row>
    <row r="29" spans="1:1" ht="15" x14ac:dyDescent="0.2">
      <c r="A29" s="75"/>
    </row>
    <row r="30" spans="1:1" ht="15" x14ac:dyDescent="0.2">
      <c r="A30" s="75"/>
    </row>
    <row r="31" spans="1:1" ht="15" x14ac:dyDescent="0.2">
      <c r="A31" s="75"/>
    </row>
    <row r="32" spans="1:1" ht="15" x14ac:dyDescent="0.2">
      <c r="A32" s="75"/>
    </row>
    <row r="33" spans="1:1" ht="15" x14ac:dyDescent="0.2">
      <c r="A33" s="75"/>
    </row>
    <row r="34" spans="1:1" ht="15" x14ac:dyDescent="0.2">
      <c r="A34" s="75"/>
    </row>
    <row r="35" spans="1:1" ht="15" x14ac:dyDescent="0.2">
      <c r="A35" s="75"/>
    </row>
    <row r="36" spans="1:1" ht="15" x14ac:dyDescent="0.2">
      <c r="A36" s="75"/>
    </row>
    <row r="37" spans="1:1" ht="15" x14ac:dyDescent="0.2">
      <c r="A37" s="75"/>
    </row>
    <row r="38" spans="1:1" ht="15" x14ac:dyDescent="0.2">
      <c r="A38" s="75"/>
    </row>
    <row r="39" spans="1:1" ht="15.75" x14ac:dyDescent="0.2">
      <c r="A39" s="74"/>
    </row>
    <row r="40" spans="1:1" ht="15" x14ac:dyDescent="0.25">
      <c r="A40" s="76"/>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C56B1-8CA6-482A-B502-79932147DD5C}">
  <dimension ref="A1:BI92"/>
  <sheetViews>
    <sheetView workbookViewId="0">
      <pane xSplit="1" ySplit="3" topLeftCell="B4" activePane="bottomRight" state="frozen"/>
      <selection pane="topRight"/>
      <selection pane="bottomLeft"/>
      <selection pane="bottomRight"/>
    </sheetView>
  </sheetViews>
  <sheetFormatPr defaultColWidth="11.42578125" defaultRowHeight="12.75" x14ac:dyDescent="0.2"/>
  <cols>
    <col min="1" max="1" width="51.7109375" style="116" customWidth="1"/>
    <col min="2" max="61" width="8" style="116" customWidth="1"/>
    <col min="62" max="16384" width="11.42578125" style="116"/>
  </cols>
  <sheetData>
    <row r="1" spans="1:61" ht="15" customHeight="1" x14ac:dyDescent="0.25">
      <c r="A1" s="235" t="str">
        <f>HYPERLINK("#'contents'!A1","to contents")</f>
        <v>to contents</v>
      </c>
    </row>
    <row r="2" spans="1:61" ht="30" customHeight="1" x14ac:dyDescent="0.25">
      <c r="A2" s="117" t="s">
        <v>507</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row>
    <row r="3" spans="1:61" ht="15" customHeight="1" x14ac:dyDescent="0.25">
      <c r="A3" s="119"/>
      <c r="B3" s="119">
        <v>1970</v>
      </c>
      <c r="C3" s="119">
        <v>1971</v>
      </c>
      <c r="D3" s="119">
        <v>1972</v>
      </c>
      <c r="E3" s="119">
        <v>1973</v>
      </c>
      <c r="F3" s="119">
        <v>1974</v>
      </c>
      <c r="G3" s="119">
        <v>1975</v>
      </c>
      <c r="H3" s="119">
        <v>1976</v>
      </c>
      <c r="I3" s="119">
        <v>1977</v>
      </c>
      <c r="J3" s="119">
        <v>1978</v>
      </c>
      <c r="K3" s="119">
        <v>1979</v>
      </c>
      <c r="L3" s="119">
        <v>1980</v>
      </c>
      <c r="M3" s="119">
        <v>1981</v>
      </c>
      <c r="N3" s="119">
        <v>1982</v>
      </c>
      <c r="O3" s="119">
        <v>1983</v>
      </c>
      <c r="P3" s="119">
        <v>1984</v>
      </c>
      <c r="Q3" s="119">
        <v>1985</v>
      </c>
      <c r="R3" s="119">
        <v>1986</v>
      </c>
      <c r="S3" s="119">
        <v>1987</v>
      </c>
      <c r="T3" s="119">
        <v>1988</v>
      </c>
      <c r="U3" s="119">
        <v>1989</v>
      </c>
      <c r="V3" s="119">
        <v>1990</v>
      </c>
      <c r="W3" s="119">
        <v>1991</v>
      </c>
      <c r="X3" s="119">
        <v>1992</v>
      </c>
      <c r="Y3" s="119">
        <v>1993</v>
      </c>
      <c r="Z3" s="119">
        <v>1994</v>
      </c>
      <c r="AA3" s="119">
        <v>1995</v>
      </c>
      <c r="AB3" s="119">
        <v>1995</v>
      </c>
      <c r="AC3" s="119">
        <v>1996</v>
      </c>
      <c r="AD3" s="119">
        <v>1997</v>
      </c>
      <c r="AE3" s="119">
        <v>1998</v>
      </c>
      <c r="AF3" s="119">
        <v>1999</v>
      </c>
      <c r="AG3" s="119">
        <v>2000</v>
      </c>
      <c r="AH3" s="119">
        <v>2001</v>
      </c>
      <c r="AI3" s="119">
        <v>2002</v>
      </c>
      <c r="AJ3" s="119">
        <v>2003</v>
      </c>
      <c r="AK3" s="119">
        <v>2004</v>
      </c>
      <c r="AL3" s="119">
        <v>2005</v>
      </c>
      <c r="AM3" s="119">
        <v>2006</v>
      </c>
      <c r="AN3" s="119">
        <v>2007</v>
      </c>
      <c r="AO3" s="119">
        <v>2008</v>
      </c>
      <c r="AP3" s="119">
        <v>2009</v>
      </c>
      <c r="AQ3" s="119">
        <v>2010</v>
      </c>
      <c r="AR3" s="119">
        <v>2011</v>
      </c>
      <c r="AS3" s="119">
        <v>2012</v>
      </c>
      <c r="AT3" s="119">
        <v>2013</v>
      </c>
      <c r="AU3" s="119">
        <v>2014</v>
      </c>
      <c r="AV3" s="119">
        <v>2015</v>
      </c>
      <c r="AW3" s="119">
        <v>2016</v>
      </c>
      <c r="AX3" s="119">
        <v>2017</v>
      </c>
      <c r="AY3" s="119">
        <v>2018</v>
      </c>
      <c r="AZ3" s="119">
        <v>2019</v>
      </c>
      <c r="BA3" s="119">
        <v>2020</v>
      </c>
      <c r="BB3" s="119">
        <v>2021</v>
      </c>
      <c r="BC3" s="119">
        <v>2022</v>
      </c>
      <c r="BD3" s="119">
        <v>2023</v>
      </c>
      <c r="BE3" s="119">
        <v>2024</v>
      </c>
      <c r="BF3" s="119">
        <v>2025</v>
      </c>
      <c r="BG3" s="119">
        <v>2026</v>
      </c>
      <c r="BH3" s="119">
        <v>2027</v>
      </c>
      <c r="BI3" s="119">
        <v>2028</v>
      </c>
    </row>
    <row r="4" spans="1:61" ht="15" customHeight="1" x14ac:dyDescent="0.25">
      <c r="A4" s="120" t="s">
        <v>10</v>
      </c>
      <c r="B4" s="119"/>
      <c r="C4" s="119"/>
      <c r="D4" s="119"/>
      <c r="E4" s="119"/>
      <c r="F4" s="119"/>
      <c r="G4" s="119"/>
      <c r="H4" s="119"/>
      <c r="I4" s="119"/>
      <c r="J4" s="119"/>
      <c r="K4" s="119"/>
      <c r="L4" s="119"/>
      <c r="M4" s="119"/>
      <c r="N4" s="119"/>
      <c r="O4" s="119"/>
      <c r="P4" s="119"/>
      <c r="Q4" s="119"/>
      <c r="R4" s="119"/>
      <c r="S4" s="119"/>
      <c r="T4" s="119"/>
      <c r="U4" s="119"/>
      <c r="V4" s="119"/>
      <c r="W4" s="119"/>
      <c r="X4" s="119"/>
      <c r="Y4" s="119"/>
      <c r="Z4" s="119"/>
      <c r="AA4" s="119" t="s">
        <v>531</v>
      </c>
      <c r="AB4" s="119" t="s">
        <v>532</v>
      </c>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c r="BG4" s="119"/>
      <c r="BH4" s="119"/>
      <c r="BI4" s="119"/>
    </row>
    <row r="5" spans="1:61" ht="15" customHeight="1" x14ac:dyDescent="0.25">
      <c r="A5" s="121" t="s">
        <v>11</v>
      </c>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A5" s="119"/>
      <c r="AB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9"/>
      <c r="AZ5" s="119"/>
      <c r="BA5" s="119"/>
      <c r="BB5" s="119"/>
      <c r="BC5" s="119"/>
      <c r="BD5" s="119"/>
      <c r="BE5" s="119"/>
      <c r="BF5" s="119"/>
      <c r="BG5" s="119"/>
      <c r="BH5" s="119"/>
      <c r="BI5" s="119"/>
    </row>
    <row r="6" spans="1:61" ht="15" customHeight="1" x14ac:dyDescent="0.25">
      <c r="A6" s="119" t="s">
        <v>12</v>
      </c>
      <c r="B6" s="122">
        <v>10.4</v>
      </c>
      <c r="C6" s="122">
        <v>4.7</v>
      </c>
      <c r="D6" s="122">
        <v>7.9</v>
      </c>
      <c r="E6" s="122">
        <v>10.199999999999999</v>
      </c>
      <c r="F6" s="122">
        <v>3.8</v>
      </c>
      <c r="G6" s="122">
        <v>-4.2</v>
      </c>
      <c r="H6" s="122">
        <v>9.3000000000000007</v>
      </c>
      <c r="I6" s="122">
        <v>3.6</v>
      </c>
      <c r="J6" s="122">
        <v>4</v>
      </c>
      <c r="K6" s="122">
        <v>8</v>
      </c>
      <c r="L6" s="122">
        <v>0.7</v>
      </c>
      <c r="M6" s="122">
        <v>0.8</v>
      </c>
      <c r="N6" s="122">
        <v>1.8</v>
      </c>
      <c r="O6" s="122">
        <v>2.2000000000000002</v>
      </c>
      <c r="P6" s="122">
        <v>6.8</v>
      </c>
      <c r="Q6" s="122">
        <v>2.2999999999999998</v>
      </c>
      <c r="R6" s="122">
        <v>4.2</v>
      </c>
      <c r="S6" s="122">
        <v>6.7</v>
      </c>
      <c r="T6" s="122">
        <v>7.8</v>
      </c>
      <c r="U6" s="122">
        <v>8.9</v>
      </c>
      <c r="V6" s="122">
        <v>6.2</v>
      </c>
      <c r="W6" s="122">
        <v>3.6</v>
      </c>
      <c r="X6" s="122">
        <v>4</v>
      </c>
      <c r="Y6" s="122">
        <v>-1.4</v>
      </c>
      <c r="Z6" s="122">
        <v>8</v>
      </c>
      <c r="AA6" s="122">
        <v>8.6</v>
      </c>
      <c r="AB6" s="52" t="s">
        <v>153</v>
      </c>
      <c r="AC6" s="122">
        <v>5.2</v>
      </c>
      <c r="AD6" s="122">
        <v>8.6</v>
      </c>
      <c r="AE6" s="122">
        <v>8.1</v>
      </c>
      <c r="AF6" s="122">
        <v>6</v>
      </c>
      <c r="AG6" s="122">
        <v>12.1</v>
      </c>
      <c r="AH6" s="122">
        <v>0.9</v>
      </c>
      <c r="AI6" s="122">
        <v>2.2000000000000002</v>
      </c>
      <c r="AJ6" s="122">
        <v>4.2</v>
      </c>
      <c r="AK6" s="122">
        <v>8.1</v>
      </c>
      <c r="AL6" s="122">
        <v>6.9</v>
      </c>
      <c r="AM6" s="122">
        <v>8.6999999999999993</v>
      </c>
      <c r="AN6" s="122">
        <v>7.5</v>
      </c>
      <c r="AO6" s="122">
        <v>1.6</v>
      </c>
      <c r="AP6" s="122">
        <v>-10.3</v>
      </c>
      <c r="AQ6" s="122">
        <v>9.6999999999999993</v>
      </c>
      <c r="AR6" s="122">
        <v>5.8</v>
      </c>
      <c r="AS6" s="122">
        <v>1.2</v>
      </c>
      <c r="AT6" s="122">
        <v>2.6</v>
      </c>
      <c r="AU6" s="122">
        <v>5.3</v>
      </c>
      <c r="AV6" s="122">
        <v>4.4000000000000004</v>
      </c>
      <c r="AW6" s="122">
        <v>3.8</v>
      </c>
      <c r="AX6" s="122">
        <v>5.6</v>
      </c>
      <c r="AY6" s="122">
        <v>3.9</v>
      </c>
      <c r="AZ6" s="122">
        <v>4.0999999999999996</v>
      </c>
      <c r="BA6" s="122">
        <v>-8.6999999999999993</v>
      </c>
      <c r="BB6" s="122">
        <v>8.5</v>
      </c>
      <c r="BC6" s="122">
        <v>8.4</v>
      </c>
      <c r="BD6" s="122">
        <v>0.2</v>
      </c>
      <c r="BE6" s="122">
        <v>2.9</v>
      </c>
      <c r="BF6" s="122">
        <v>2.7</v>
      </c>
      <c r="BG6" s="122">
        <v>2.7</v>
      </c>
      <c r="BH6" s="122">
        <v>2.6</v>
      </c>
      <c r="BI6" s="122">
        <v>2.4</v>
      </c>
    </row>
    <row r="7" spans="1:61" ht="15" customHeight="1" x14ac:dyDescent="0.25">
      <c r="A7" s="119" t="s">
        <v>13</v>
      </c>
      <c r="B7" s="122">
        <v>5.7</v>
      </c>
      <c r="C7" s="122">
        <v>2.9</v>
      </c>
      <c r="D7" s="122">
        <v>-0.7</v>
      </c>
      <c r="E7" s="122">
        <v>1.7</v>
      </c>
      <c r="F7" s="122">
        <v>18</v>
      </c>
      <c r="G7" s="122">
        <v>2.7</v>
      </c>
      <c r="H7" s="122">
        <v>5.5</v>
      </c>
      <c r="I7" s="122">
        <v>-1.1000000000000001</v>
      </c>
      <c r="J7" s="122">
        <v>-1.8</v>
      </c>
      <c r="K7" s="122">
        <v>3</v>
      </c>
      <c r="L7" s="122">
        <v>10.8</v>
      </c>
      <c r="M7" s="122">
        <v>20.5</v>
      </c>
      <c r="N7" s="122">
        <v>2.7</v>
      </c>
      <c r="O7" s="122">
        <v>2.9</v>
      </c>
      <c r="P7" s="122">
        <v>8.9</v>
      </c>
      <c r="Q7" s="122">
        <v>3.1</v>
      </c>
      <c r="R7" s="122">
        <v>-15.3</v>
      </c>
      <c r="S7" s="122">
        <v>-9.5</v>
      </c>
      <c r="T7" s="122">
        <v>2.9</v>
      </c>
      <c r="U7" s="122">
        <v>7.9</v>
      </c>
      <c r="V7" s="122">
        <v>-6.7</v>
      </c>
      <c r="W7" s="122">
        <v>1.8</v>
      </c>
      <c r="X7" s="122">
        <v>-3.5</v>
      </c>
      <c r="Y7" s="122">
        <v>0</v>
      </c>
      <c r="Z7" s="122">
        <v>1.5</v>
      </c>
      <c r="AA7" s="122">
        <v>-3.5</v>
      </c>
      <c r="AB7" s="52" t="s">
        <v>153</v>
      </c>
      <c r="AC7" s="122">
        <v>2.2999999999999998</v>
      </c>
      <c r="AD7" s="122">
        <v>8.4</v>
      </c>
      <c r="AE7" s="122">
        <v>-3.2</v>
      </c>
      <c r="AF7" s="122">
        <v>2.4</v>
      </c>
      <c r="AG7" s="122">
        <v>12.2</v>
      </c>
      <c r="AH7" s="122">
        <v>-1</v>
      </c>
      <c r="AI7" s="122">
        <v>-4.0999999999999996</v>
      </c>
      <c r="AJ7" s="122">
        <v>-8.6</v>
      </c>
      <c r="AK7" s="122">
        <v>-1.9</v>
      </c>
      <c r="AL7" s="122">
        <v>2.6</v>
      </c>
      <c r="AM7" s="122">
        <v>0.9</v>
      </c>
      <c r="AN7" s="122">
        <v>-2.2000000000000002</v>
      </c>
      <c r="AO7" s="122">
        <v>-2</v>
      </c>
      <c r="AP7" s="122">
        <v>-1</v>
      </c>
      <c r="AQ7" s="122">
        <v>5.4</v>
      </c>
      <c r="AR7" s="122">
        <v>-0.9</v>
      </c>
      <c r="AS7" s="122">
        <v>5.8</v>
      </c>
      <c r="AT7" s="122">
        <v>-2.9</v>
      </c>
      <c r="AU7" s="122">
        <v>0.2</v>
      </c>
      <c r="AV7" s="122">
        <v>10</v>
      </c>
      <c r="AW7" s="122">
        <v>-2.5</v>
      </c>
      <c r="AX7" s="122">
        <v>0.1</v>
      </c>
      <c r="AY7" s="122">
        <v>-1.7</v>
      </c>
      <c r="AZ7" s="122">
        <v>3.6</v>
      </c>
      <c r="BA7" s="122">
        <v>-0.8</v>
      </c>
      <c r="BB7" s="122">
        <v>5.9</v>
      </c>
      <c r="BC7" s="122">
        <v>8.8000000000000007</v>
      </c>
      <c r="BD7" s="122">
        <v>3.4</v>
      </c>
      <c r="BE7" s="122">
        <v>2.5</v>
      </c>
      <c r="BF7" s="122">
        <v>1.9</v>
      </c>
      <c r="BG7" s="122">
        <v>1.5</v>
      </c>
      <c r="BH7" s="122">
        <v>1.3</v>
      </c>
      <c r="BI7" s="122">
        <v>1.2</v>
      </c>
    </row>
    <row r="8" spans="1:61" ht="15" customHeight="1" x14ac:dyDescent="0.25">
      <c r="A8" s="119" t="s">
        <v>14</v>
      </c>
      <c r="B8" s="122">
        <v>2.1</v>
      </c>
      <c r="C8" s="122">
        <v>2.8</v>
      </c>
      <c r="D8" s="122">
        <v>3.1</v>
      </c>
      <c r="E8" s="122">
        <v>3.6</v>
      </c>
      <c r="F8" s="122">
        <v>12.2</v>
      </c>
      <c r="G8" s="122">
        <v>11.2</v>
      </c>
      <c r="H8" s="122">
        <v>12.6</v>
      </c>
      <c r="I8" s="122">
        <v>13.7</v>
      </c>
      <c r="J8" s="122">
        <v>13.8</v>
      </c>
      <c r="K8" s="122">
        <v>31.5</v>
      </c>
      <c r="L8" s="122">
        <v>37.5</v>
      </c>
      <c r="M8" s="122">
        <v>36.1</v>
      </c>
      <c r="N8" s="122">
        <v>33.200000000000003</v>
      </c>
      <c r="O8" s="122">
        <v>29.7</v>
      </c>
      <c r="P8" s="122">
        <v>28.6</v>
      </c>
      <c r="Q8" s="122">
        <v>27.6</v>
      </c>
      <c r="R8" s="122">
        <v>14</v>
      </c>
      <c r="S8" s="122">
        <v>18</v>
      </c>
      <c r="T8" s="122">
        <v>14.4</v>
      </c>
      <c r="U8" s="122">
        <v>17.3</v>
      </c>
      <c r="V8" s="122">
        <v>22.6</v>
      </c>
      <c r="W8" s="122">
        <v>18.600000000000001</v>
      </c>
      <c r="X8" s="122">
        <v>18.600000000000001</v>
      </c>
      <c r="Y8" s="122">
        <v>16.2</v>
      </c>
      <c r="Z8" s="122">
        <v>15.6</v>
      </c>
      <c r="AA8" s="122">
        <v>16.899999999999999</v>
      </c>
      <c r="AB8" s="122">
        <v>16.7</v>
      </c>
      <c r="AC8" s="122">
        <v>19.600000000000001</v>
      </c>
      <c r="AD8" s="122">
        <v>18.7</v>
      </c>
      <c r="AE8" s="122">
        <v>12.5</v>
      </c>
      <c r="AF8" s="122">
        <v>17.5</v>
      </c>
      <c r="AG8" s="122">
        <v>27.4</v>
      </c>
      <c r="AH8" s="122">
        <v>23.7</v>
      </c>
      <c r="AI8" s="122">
        <v>24.5</v>
      </c>
      <c r="AJ8" s="122">
        <v>28</v>
      </c>
      <c r="AK8" s="122">
        <v>36.1</v>
      </c>
      <c r="AL8" s="122">
        <v>52.2</v>
      </c>
      <c r="AM8" s="122">
        <v>63.8</v>
      </c>
      <c r="AN8" s="122">
        <v>71</v>
      </c>
      <c r="AO8" s="122">
        <v>96.3</v>
      </c>
      <c r="AP8" s="122">
        <v>62.2</v>
      </c>
      <c r="AQ8" s="122">
        <v>79.3</v>
      </c>
      <c r="AR8" s="122">
        <v>109.2</v>
      </c>
      <c r="AS8" s="122">
        <v>111.1</v>
      </c>
      <c r="AT8" s="122">
        <v>107.8</v>
      </c>
      <c r="AU8" s="122">
        <v>98.4</v>
      </c>
      <c r="AV8" s="122">
        <v>52.4</v>
      </c>
      <c r="AW8" s="122">
        <v>43.8</v>
      </c>
      <c r="AX8" s="122">
        <v>54.3</v>
      </c>
      <c r="AY8" s="122">
        <v>70.900000000000006</v>
      </c>
      <c r="AZ8" s="122">
        <v>64.3</v>
      </c>
      <c r="BA8" s="122">
        <v>41.8</v>
      </c>
      <c r="BB8" s="122">
        <v>70.7</v>
      </c>
      <c r="BC8" s="122">
        <v>100.8</v>
      </c>
      <c r="BD8" s="122">
        <v>79.3</v>
      </c>
      <c r="BE8" s="122">
        <v>76.3</v>
      </c>
      <c r="BF8" s="122">
        <v>73.099999999999994</v>
      </c>
      <c r="BG8" s="122">
        <v>70.599999999999994</v>
      </c>
      <c r="BH8" s="122">
        <v>68.5</v>
      </c>
      <c r="BI8" s="122">
        <v>66.7</v>
      </c>
    </row>
    <row r="9" spans="1:61" ht="15" customHeight="1" x14ac:dyDescent="0.25">
      <c r="A9" s="119" t="s">
        <v>15</v>
      </c>
      <c r="B9" s="123">
        <v>0.61</v>
      </c>
      <c r="C9" s="123">
        <v>0.63</v>
      </c>
      <c r="D9" s="123">
        <v>0.69</v>
      </c>
      <c r="E9" s="123">
        <v>0.79</v>
      </c>
      <c r="F9" s="123">
        <v>0.82</v>
      </c>
      <c r="G9" s="123">
        <v>0.87</v>
      </c>
      <c r="H9" s="123">
        <v>0.83</v>
      </c>
      <c r="I9" s="123">
        <v>0.9</v>
      </c>
      <c r="J9" s="123">
        <v>1.02</v>
      </c>
      <c r="K9" s="123">
        <v>1.1000000000000001</v>
      </c>
      <c r="L9" s="123">
        <v>1.1100000000000001</v>
      </c>
      <c r="M9" s="123">
        <v>0.89</v>
      </c>
      <c r="N9" s="123">
        <v>0.83</v>
      </c>
      <c r="O9" s="123">
        <v>0.77</v>
      </c>
      <c r="P9" s="123">
        <v>0.69</v>
      </c>
      <c r="Q9" s="123">
        <v>0.67</v>
      </c>
      <c r="R9" s="123">
        <v>0.9</v>
      </c>
      <c r="S9" s="123">
        <v>1.0900000000000001</v>
      </c>
      <c r="T9" s="123">
        <v>1.1200000000000001</v>
      </c>
      <c r="U9" s="123">
        <v>1.04</v>
      </c>
      <c r="V9" s="123">
        <v>1.21</v>
      </c>
      <c r="W9" s="123">
        <v>1.18</v>
      </c>
      <c r="X9" s="123">
        <v>1.26</v>
      </c>
      <c r="Y9" s="123">
        <v>1.19</v>
      </c>
      <c r="Z9" s="123">
        <v>1.21</v>
      </c>
      <c r="AA9" s="123">
        <v>1.37</v>
      </c>
      <c r="AB9" s="123">
        <v>1.37</v>
      </c>
      <c r="AC9" s="123">
        <v>1.31</v>
      </c>
      <c r="AD9" s="123">
        <v>1.1299999999999999</v>
      </c>
      <c r="AE9" s="123">
        <v>1.1100000000000001</v>
      </c>
      <c r="AF9" s="123">
        <v>1.07</v>
      </c>
      <c r="AG9" s="123">
        <v>0.92</v>
      </c>
      <c r="AH9" s="123">
        <v>0.9</v>
      </c>
      <c r="AI9" s="123">
        <v>0.94</v>
      </c>
      <c r="AJ9" s="123">
        <v>1.1299999999999999</v>
      </c>
      <c r="AK9" s="123">
        <v>1.24</v>
      </c>
      <c r="AL9" s="123">
        <v>1.24</v>
      </c>
      <c r="AM9" s="123">
        <v>1.26</v>
      </c>
      <c r="AN9" s="123">
        <v>1.37</v>
      </c>
      <c r="AO9" s="123">
        <v>1.47</v>
      </c>
      <c r="AP9" s="123">
        <v>1.39</v>
      </c>
      <c r="AQ9" s="123">
        <v>1.33</v>
      </c>
      <c r="AR9" s="123">
        <v>1.39</v>
      </c>
      <c r="AS9" s="123">
        <v>1.29</v>
      </c>
      <c r="AT9" s="123">
        <v>1.33</v>
      </c>
      <c r="AU9" s="123">
        <v>1.33</v>
      </c>
      <c r="AV9" s="123">
        <v>1.1100000000000001</v>
      </c>
      <c r="AW9" s="123">
        <v>1.1100000000000001</v>
      </c>
      <c r="AX9" s="123">
        <v>1.1299999999999999</v>
      </c>
      <c r="AY9" s="123">
        <v>1.18</v>
      </c>
      <c r="AZ9" s="123">
        <v>1.1200000000000001</v>
      </c>
      <c r="BA9" s="123">
        <v>1.1399999999999999</v>
      </c>
      <c r="BB9" s="123">
        <v>1.18</v>
      </c>
      <c r="BC9" s="123">
        <v>1.05</v>
      </c>
      <c r="BD9" s="123">
        <v>1.0900000000000001</v>
      </c>
      <c r="BE9" s="123">
        <v>1.1100000000000001</v>
      </c>
      <c r="BF9" s="123">
        <v>1.1200000000000001</v>
      </c>
      <c r="BG9" s="123">
        <v>1.1299999999999999</v>
      </c>
      <c r="BH9" s="123">
        <v>1.1399999999999999</v>
      </c>
      <c r="BI9" s="123">
        <v>1.1599999999999999</v>
      </c>
    </row>
    <row r="10" spans="1:61" ht="15" customHeight="1" x14ac:dyDescent="0.25">
      <c r="A10" s="119" t="s">
        <v>16</v>
      </c>
      <c r="B10" s="122">
        <v>8</v>
      </c>
      <c r="C10" s="122">
        <v>7.6</v>
      </c>
      <c r="D10" s="122">
        <v>7.4</v>
      </c>
      <c r="E10" s="122">
        <v>7.9</v>
      </c>
      <c r="F10" s="122">
        <v>9.8000000000000007</v>
      </c>
      <c r="G10" s="122">
        <v>8.8000000000000007</v>
      </c>
      <c r="H10" s="122">
        <v>9</v>
      </c>
      <c r="I10" s="122">
        <v>8.1</v>
      </c>
      <c r="J10" s="122">
        <v>7.7</v>
      </c>
      <c r="K10" s="122">
        <v>8.8000000000000007</v>
      </c>
      <c r="L10" s="122">
        <v>10.1</v>
      </c>
      <c r="M10" s="122">
        <v>11.5</v>
      </c>
      <c r="N10" s="122">
        <v>9.9</v>
      </c>
      <c r="O10" s="122">
        <v>8.1999999999999993</v>
      </c>
      <c r="P10" s="122">
        <v>8.1</v>
      </c>
      <c r="Q10" s="122">
        <v>7.3</v>
      </c>
      <c r="R10" s="122">
        <v>6.4</v>
      </c>
      <c r="S10" s="122">
        <v>6.4</v>
      </c>
      <c r="T10" s="122">
        <v>6.4</v>
      </c>
      <c r="U10" s="122">
        <v>7.2</v>
      </c>
      <c r="V10" s="122">
        <v>8.9</v>
      </c>
      <c r="W10" s="122">
        <v>8.6999999999999993</v>
      </c>
      <c r="X10" s="122">
        <v>8.1</v>
      </c>
      <c r="Y10" s="122">
        <v>6.4</v>
      </c>
      <c r="Z10" s="122">
        <v>6.9</v>
      </c>
      <c r="AA10" s="122">
        <v>6.9</v>
      </c>
      <c r="AB10" s="122">
        <v>6.9</v>
      </c>
      <c r="AC10" s="122">
        <v>6.1</v>
      </c>
      <c r="AD10" s="122">
        <v>5.6</v>
      </c>
      <c r="AE10" s="122">
        <v>4.5999999999999996</v>
      </c>
      <c r="AF10" s="122">
        <v>4.5999999999999996</v>
      </c>
      <c r="AG10" s="122">
        <v>5.4</v>
      </c>
      <c r="AH10" s="122">
        <v>5</v>
      </c>
      <c r="AI10" s="122">
        <v>4.9000000000000004</v>
      </c>
      <c r="AJ10" s="122">
        <v>4.0999999999999996</v>
      </c>
      <c r="AK10" s="122">
        <v>4.0999999999999996</v>
      </c>
      <c r="AL10" s="122">
        <v>3.4</v>
      </c>
      <c r="AM10" s="122">
        <v>3.8</v>
      </c>
      <c r="AN10" s="122">
        <v>4.3</v>
      </c>
      <c r="AO10" s="122">
        <v>4.2</v>
      </c>
      <c r="AP10" s="122">
        <v>3.7</v>
      </c>
      <c r="AQ10" s="122">
        <v>3</v>
      </c>
      <c r="AR10" s="122">
        <v>3</v>
      </c>
      <c r="AS10" s="122">
        <v>1.9</v>
      </c>
      <c r="AT10" s="122">
        <v>2</v>
      </c>
      <c r="AU10" s="122">
        <v>1.5</v>
      </c>
      <c r="AV10" s="122">
        <v>0.7</v>
      </c>
      <c r="AW10" s="122">
        <v>0.3</v>
      </c>
      <c r="AX10" s="122">
        <v>0.5</v>
      </c>
      <c r="AY10" s="122">
        <v>0.6</v>
      </c>
      <c r="AZ10" s="122">
        <v>-0.1</v>
      </c>
      <c r="BA10" s="122">
        <v>-0.4</v>
      </c>
      <c r="BB10" s="122">
        <v>-0.3</v>
      </c>
      <c r="BC10" s="122">
        <v>1.4</v>
      </c>
      <c r="BD10" s="122">
        <v>2.8</v>
      </c>
      <c r="BE10" s="122">
        <v>2.8</v>
      </c>
      <c r="BF10" s="122">
        <v>2.7</v>
      </c>
      <c r="BG10" s="122">
        <v>2.7</v>
      </c>
      <c r="BH10" s="122">
        <v>2.7</v>
      </c>
      <c r="BI10" s="122">
        <v>2.7</v>
      </c>
    </row>
    <row r="11" spans="1:61" ht="15" customHeight="1" x14ac:dyDescent="0.25">
      <c r="A11" s="119"/>
      <c r="B11" s="119"/>
      <c r="C11" s="119"/>
      <c r="D11" s="119"/>
      <c r="E11" s="119"/>
      <c r="F11" s="119"/>
      <c r="G11" s="119"/>
      <c r="H11" s="119"/>
      <c r="I11" s="119"/>
      <c r="J11" s="119"/>
      <c r="K11" s="119"/>
      <c r="L11" s="119"/>
      <c r="M11" s="119"/>
      <c r="N11" s="119"/>
      <c r="O11" s="119"/>
      <c r="P11" s="119"/>
      <c r="Q11" s="119"/>
      <c r="R11" s="119"/>
      <c r="S11" s="119"/>
      <c r="T11" s="119"/>
      <c r="U11" s="119"/>
      <c r="V11" s="119"/>
      <c r="W11" s="119"/>
      <c r="X11" s="119"/>
      <c r="Y11" s="119"/>
      <c r="Z11" s="119"/>
      <c r="AA11" s="119"/>
      <c r="AB11" s="119"/>
      <c r="AC11" s="119"/>
      <c r="AD11" s="119"/>
      <c r="AE11" s="119"/>
      <c r="AF11" s="119"/>
      <c r="AG11" s="119"/>
      <c r="AH11" s="119"/>
      <c r="AI11" s="119"/>
      <c r="AJ11" s="119"/>
      <c r="AK11" s="119"/>
      <c r="AL11" s="119"/>
      <c r="AM11" s="119"/>
      <c r="AN11" s="119"/>
      <c r="AO11" s="119"/>
      <c r="AP11" s="119"/>
      <c r="AQ11" s="119"/>
      <c r="AR11" s="119"/>
      <c r="AS11" s="119"/>
      <c r="AT11" s="119"/>
      <c r="AU11" s="119"/>
      <c r="AV11" s="119"/>
      <c r="AW11" s="119"/>
      <c r="AX11" s="119"/>
      <c r="AY11" s="119"/>
      <c r="AZ11" s="119"/>
      <c r="BA11" s="119"/>
      <c r="BB11" s="119"/>
      <c r="BC11" s="119"/>
      <c r="BD11" s="119"/>
      <c r="BE11" s="119"/>
      <c r="BF11" s="119"/>
      <c r="BG11" s="119"/>
      <c r="BH11" s="119"/>
      <c r="BI11" s="119"/>
    </row>
    <row r="12" spans="1:61" ht="15" customHeight="1" x14ac:dyDescent="0.25">
      <c r="A12" s="121" t="s">
        <v>17</v>
      </c>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c r="Z12" s="119"/>
      <c r="AA12" s="119"/>
      <c r="AB12" s="119"/>
      <c r="AC12" s="119"/>
      <c r="AD12" s="119"/>
      <c r="AE12" s="119"/>
      <c r="AF12" s="119"/>
      <c r="AG12" s="119"/>
      <c r="AH12" s="119"/>
      <c r="AI12" s="119"/>
      <c r="AJ12" s="119"/>
      <c r="AK12" s="119"/>
      <c r="AL12" s="119"/>
      <c r="AM12" s="119"/>
      <c r="AN12" s="119"/>
      <c r="AO12" s="119"/>
      <c r="AP12" s="119"/>
      <c r="AQ12" s="119"/>
      <c r="AR12" s="119"/>
      <c r="AS12" s="119"/>
      <c r="AT12" s="119"/>
      <c r="AU12" s="119"/>
      <c r="AV12" s="119"/>
      <c r="AW12" s="119"/>
      <c r="AX12" s="119"/>
      <c r="AY12" s="119"/>
      <c r="AZ12" s="119"/>
      <c r="BA12" s="119"/>
      <c r="BB12" s="119"/>
      <c r="BC12" s="119"/>
      <c r="BD12" s="119"/>
      <c r="BE12" s="119"/>
      <c r="BF12" s="119"/>
      <c r="BG12" s="119"/>
      <c r="BH12" s="119"/>
      <c r="BI12" s="119"/>
    </row>
    <row r="13" spans="1:61" ht="15" customHeight="1" x14ac:dyDescent="0.25">
      <c r="A13" s="119" t="s">
        <v>18</v>
      </c>
      <c r="B13" s="122">
        <v>6.1</v>
      </c>
      <c r="C13" s="122">
        <v>4.5</v>
      </c>
      <c r="D13" s="122">
        <v>3.7</v>
      </c>
      <c r="E13" s="122">
        <v>5.3</v>
      </c>
      <c r="F13" s="122">
        <v>3.3</v>
      </c>
      <c r="G13" s="122">
        <v>0.2</v>
      </c>
      <c r="H13" s="122">
        <v>4.3</v>
      </c>
      <c r="I13" s="122">
        <v>2.2000000000000002</v>
      </c>
      <c r="J13" s="122">
        <v>2.8</v>
      </c>
      <c r="K13" s="122">
        <v>2.1</v>
      </c>
      <c r="L13" s="122">
        <v>1.3</v>
      </c>
      <c r="M13" s="122">
        <v>-0.9</v>
      </c>
      <c r="N13" s="122">
        <v>-1.3</v>
      </c>
      <c r="O13" s="122">
        <v>2</v>
      </c>
      <c r="P13" s="122">
        <v>3</v>
      </c>
      <c r="Q13" s="122">
        <v>2.7</v>
      </c>
      <c r="R13" s="122">
        <v>2.8</v>
      </c>
      <c r="S13" s="122">
        <v>2</v>
      </c>
      <c r="T13" s="122">
        <v>3.3</v>
      </c>
      <c r="U13" s="122">
        <v>4.5999999999999996</v>
      </c>
      <c r="V13" s="122">
        <v>3.9</v>
      </c>
      <c r="W13" s="122">
        <v>2.5</v>
      </c>
      <c r="X13" s="122">
        <v>1.9</v>
      </c>
      <c r="Y13" s="122">
        <v>1.2</v>
      </c>
      <c r="Z13" s="122">
        <v>3</v>
      </c>
      <c r="AA13" s="122">
        <v>3.1</v>
      </c>
      <c r="AB13" s="52" t="s">
        <v>153</v>
      </c>
      <c r="AC13" s="122">
        <v>3.5</v>
      </c>
      <c r="AD13" s="122">
        <v>4.3</v>
      </c>
      <c r="AE13" s="122">
        <v>4.7</v>
      </c>
      <c r="AF13" s="122">
        <v>5</v>
      </c>
      <c r="AG13" s="122">
        <v>4.2</v>
      </c>
      <c r="AH13" s="122">
        <v>2.2999999999999998</v>
      </c>
      <c r="AI13" s="122">
        <v>0.2</v>
      </c>
      <c r="AJ13" s="122">
        <v>0.2</v>
      </c>
      <c r="AK13" s="122">
        <v>2</v>
      </c>
      <c r="AL13" s="122">
        <v>2.1</v>
      </c>
      <c r="AM13" s="122">
        <v>3.5</v>
      </c>
      <c r="AN13" s="122">
        <v>3.8</v>
      </c>
      <c r="AO13" s="122">
        <v>2.2000000000000002</v>
      </c>
      <c r="AP13" s="122">
        <v>-3.7</v>
      </c>
      <c r="AQ13" s="122">
        <v>1.3</v>
      </c>
      <c r="AR13" s="122">
        <v>1.6</v>
      </c>
      <c r="AS13" s="122">
        <v>-1</v>
      </c>
      <c r="AT13" s="122">
        <v>-0.1</v>
      </c>
      <c r="AU13" s="122">
        <v>1.4</v>
      </c>
      <c r="AV13" s="122">
        <v>2</v>
      </c>
      <c r="AW13" s="122">
        <v>2.2000000000000002</v>
      </c>
      <c r="AX13" s="122">
        <v>2.9</v>
      </c>
      <c r="AY13" s="122">
        <v>2.4</v>
      </c>
      <c r="AZ13" s="122">
        <v>2</v>
      </c>
      <c r="BA13" s="122">
        <v>-3.9</v>
      </c>
      <c r="BB13" s="122">
        <v>6.2</v>
      </c>
      <c r="BC13" s="122">
        <v>4.3</v>
      </c>
      <c r="BD13" s="122">
        <v>0.7</v>
      </c>
      <c r="BE13" s="122">
        <v>1.4</v>
      </c>
      <c r="BF13" s="122">
        <v>1.2</v>
      </c>
      <c r="BG13" s="122">
        <v>1.1000000000000001</v>
      </c>
      <c r="BH13" s="122">
        <v>1.1000000000000001</v>
      </c>
      <c r="BI13" s="122">
        <v>1.1000000000000001</v>
      </c>
    </row>
    <row r="14" spans="1:61" ht="15" customHeight="1" x14ac:dyDescent="0.25">
      <c r="A14" s="119" t="s">
        <v>19</v>
      </c>
      <c r="B14" s="122">
        <v>6.4</v>
      </c>
      <c r="C14" s="122">
        <v>2.5</v>
      </c>
      <c r="D14" s="122">
        <v>3.3</v>
      </c>
      <c r="E14" s="122">
        <v>5</v>
      </c>
      <c r="F14" s="122">
        <v>2.4</v>
      </c>
      <c r="G14" s="122">
        <v>2.9</v>
      </c>
      <c r="H14" s="122">
        <v>4.8</v>
      </c>
      <c r="I14" s="122">
        <v>3.2</v>
      </c>
      <c r="J14" s="122">
        <v>3.8</v>
      </c>
      <c r="K14" s="122">
        <v>2.2000000000000002</v>
      </c>
      <c r="L14" s="122">
        <v>0.9</v>
      </c>
      <c r="M14" s="122">
        <v>-2</v>
      </c>
      <c r="N14" s="122">
        <v>-0.9</v>
      </c>
      <c r="O14" s="122">
        <v>1.2</v>
      </c>
      <c r="P14" s="122">
        <v>0.5</v>
      </c>
      <c r="Q14" s="122">
        <v>1.4</v>
      </c>
      <c r="R14" s="122">
        <v>2.6</v>
      </c>
      <c r="S14" s="122">
        <v>2.2000000000000002</v>
      </c>
      <c r="T14" s="122">
        <v>1.7</v>
      </c>
      <c r="U14" s="122">
        <v>3.4</v>
      </c>
      <c r="V14" s="122">
        <v>3.7</v>
      </c>
      <c r="W14" s="122">
        <v>3</v>
      </c>
      <c r="X14" s="122">
        <v>0.9</v>
      </c>
      <c r="Y14" s="122">
        <v>0.8</v>
      </c>
      <c r="Z14" s="122">
        <v>2</v>
      </c>
      <c r="AA14" s="122">
        <v>2.7</v>
      </c>
      <c r="AB14" s="52" t="s">
        <v>153</v>
      </c>
      <c r="AC14" s="122">
        <v>4.9000000000000004</v>
      </c>
      <c r="AD14" s="122">
        <v>4.2</v>
      </c>
      <c r="AE14" s="122">
        <v>5.6</v>
      </c>
      <c r="AF14" s="122">
        <v>6</v>
      </c>
      <c r="AG14" s="122">
        <v>3.7</v>
      </c>
      <c r="AH14" s="122">
        <v>2</v>
      </c>
      <c r="AI14" s="122">
        <v>1.2</v>
      </c>
      <c r="AJ14" s="122">
        <v>-0.1</v>
      </c>
      <c r="AK14" s="122">
        <v>0.8</v>
      </c>
      <c r="AL14" s="122">
        <v>0.9</v>
      </c>
      <c r="AM14" s="122">
        <v>-0.2</v>
      </c>
      <c r="AN14" s="122">
        <v>1.9</v>
      </c>
      <c r="AO14" s="122">
        <v>0.9</v>
      </c>
      <c r="AP14" s="122">
        <v>-1.9</v>
      </c>
      <c r="AQ14" s="122">
        <v>0.1</v>
      </c>
      <c r="AR14" s="122">
        <v>0.1</v>
      </c>
      <c r="AS14" s="122">
        <v>-1.1000000000000001</v>
      </c>
      <c r="AT14" s="122">
        <v>-1</v>
      </c>
      <c r="AU14" s="122">
        <v>0.4</v>
      </c>
      <c r="AV14" s="122">
        <v>2</v>
      </c>
      <c r="AW14" s="122">
        <v>1.1000000000000001</v>
      </c>
      <c r="AX14" s="122">
        <v>2.1</v>
      </c>
      <c r="AY14" s="122">
        <v>2.2000000000000002</v>
      </c>
      <c r="AZ14" s="122">
        <v>0.9</v>
      </c>
      <c r="BA14" s="122">
        <v>-6.4</v>
      </c>
      <c r="BB14" s="122">
        <v>4.3</v>
      </c>
      <c r="BC14" s="122">
        <v>6.6</v>
      </c>
      <c r="BD14" s="122">
        <v>0.7</v>
      </c>
      <c r="BE14" s="122">
        <v>2.2999999999999998</v>
      </c>
      <c r="BF14" s="122">
        <v>2</v>
      </c>
      <c r="BG14" s="122">
        <v>1.8</v>
      </c>
      <c r="BH14" s="122">
        <v>1.7</v>
      </c>
      <c r="BI14" s="122">
        <v>1.8</v>
      </c>
    </row>
    <row r="15" spans="1:61" ht="15" customHeight="1" x14ac:dyDescent="0.25">
      <c r="A15" s="119" t="s">
        <v>20</v>
      </c>
      <c r="B15" s="122">
        <v>5.5</v>
      </c>
      <c r="C15" s="122">
        <v>6.3</v>
      </c>
      <c r="D15" s="122">
        <v>4.4000000000000004</v>
      </c>
      <c r="E15" s="122">
        <v>2.8</v>
      </c>
      <c r="F15" s="122">
        <v>4.5</v>
      </c>
      <c r="G15" s="122">
        <v>4.5</v>
      </c>
      <c r="H15" s="122">
        <v>3.4</v>
      </c>
      <c r="I15" s="122">
        <v>4.5999999999999996</v>
      </c>
      <c r="J15" s="122">
        <v>3</v>
      </c>
      <c r="K15" s="122">
        <v>3.4</v>
      </c>
      <c r="L15" s="122">
        <v>2.6</v>
      </c>
      <c r="M15" s="122">
        <v>2.7</v>
      </c>
      <c r="N15" s="122">
        <v>1.4</v>
      </c>
      <c r="O15" s="122">
        <v>2.2000000000000002</v>
      </c>
      <c r="P15" s="122">
        <v>0.1</v>
      </c>
      <c r="Q15" s="122">
        <v>4</v>
      </c>
      <c r="R15" s="122">
        <v>1.5</v>
      </c>
      <c r="S15" s="122">
        <v>3.3</v>
      </c>
      <c r="T15" s="122">
        <v>1.1000000000000001</v>
      </c>
      <c r="U15" s="122">
        <v>1.5</v>
      </c>
      <c r="V15" s="122">
        <v>1.8</v>
      </c>
      <c r="W15" s="122">
        <v>2.4</v>
      </c>
      <c r="X15" s="122">
        <v>2.4</v>
      </c>
      <c r="Y15" s="122">
        <v>2.8</v>
      </c>
      <c r="Z15" s="122">
        <v>2.7</v>
      </c>
      <c r="AA15" s="122">
        <v>2.2000000000000002</v>
      </c>
      <c r="AB15" s="52" t="s">
        <v>153</v>
      </c>
      <c r="AC15" s="122">
        <v>-1.2</v>
      </c>
      <c r="AD15" s="122">
        <v>3.2</v>
      </c>
      <c r="AE15" s="122">
        <v>4</v>
      </c>
      <c r="AF15" s="122">
        <v>2.2000000000000002</v>
      </c>
      <c r="AG15" s="122">
        <v>3.3</v>
      </c>
      <c r="AH15" s="122">
        <v>4.5</v>
      </c>
      <c r="AI15" s="122">
        <v>4.4000000000000004</v>
      </c>
      <c r="AJ15" s="122">
        <v>2.8</v>
      </c>
      <c r="AK15" s="122">
        <v>-0.5</v>
      </c>
      <c r="AL15" s="122">
        <v>1.2</v>
      </c>
      <c r="AM15" s="122">
        <v>8.3000000000000007</v>
      </c>
      <c r="AN15" s="122">
        <v>3.1</v>
      </c>
      <c r="AO15" s="122">
        <v>3.2</v>
      </c>
      <c r="AP15" s="122">
        <v>4.7</v>
      </c>
      <c r="AQ15" s="122">
        <v>0.9</v>
      </c>
      <c r="AR15" s="122">
        <v>-0.4</v>
      </c>
      <c r="AS15" s="122">
        <v>-1.2</v>
      </c>
      <c r="AT15" s="122">
        <v>0</v>
      </c>
      <c r="AU15" s="122">
        <v>0.6</v>
      </c>
      <c r="AV15" s="122">
        <v>-0.1</v>
      </c>
      <c r="AW15" s="122">
        <v>1.3</v>
      </c>
      <c r="AX15" s="122">
        <v>0.9</v>
      </c>
      <c r="AY15" s="122">
        <v>1.7</v>
      </c>
      <c r="AZ15" s="122">
        <v>2.8</v>
      </c>
      <c r="BA15" s="122">
        <v>1.6</v>
      </c>
      <c r="BB15" s="122">
        <v>5</v>
      </c>
      <c r="BC15" s="122">
        <v>1.6</v>
      </c>
      <c r="BD15" s="122">
        <v>2.4</v>
      </c>
      <c r="BE15" s="122">
        <v>2.8</v>
      </c>
      <c r="BF15" s="122">
        <v>1.1000000000000001</v>
      </c>
      <c r="BG15" s="122">
        <v>0.9</v>
      </c>
      <c r="BH15" s="122">
        <v>2.2000000000000002</v>
      </c>
      <c r="BI15" s="122">
        <v>2.2000000000000002</v>
      </c>
    </row>
    <row r="16" spans="1:61" ht="15" customHeight="1" x14ac:dyDescent="0.25">
      <c r="A16" s="119" t="s">
        <v>21</v>
      </c>
      <c r="B16" s="122">
        <v>6.9</v>
      </c>
      <c r="C16" s="122">
        <v>0.2</v>
      </c>
      <c r="D16" s="122">
        <v>-6.1</v>
      </c>
      <c r="E16" s="122">
        <v>2.4</v>
      </c>
      <c r="F16" s="122">
        <v>0.7</v>
      </c>
      <c r="G16" s="122">
        <v>-6.9</v>
      </c>
      <c r="H16" s="122">
        <v>2</v>
      </c>
      <c r="I16" s="122">
        <v>4.8</v>
      </c>
      <c r="J16" s="122">
        <v>2.1</v>
      </c>
      <c r="K16" s="122">
        <v>-1.9</v>
      </c>
      <c r="L16" s="122">
        <v>3.7</v>
      </c>
      <c r="M16" s="122">
        <v>-13.3</v>
      </c>
      <c r="N16" s="122">
        <v>-2.6</v>
      </c>
      <c r="O16" s="122">
        <v>5.0999999999999996</v>
      </c>
      <c r="P16" s="122">
        <v>8.6</v>
      </c>
      <c r="Q16" s="122">
        <v>7.1</v>
      </c>
      <c r="R16" s="122">
        <v>9.9</v>
      </c>
      <c r="S16" s="122">
        <v>-3.3</v>
      </c>
      <c r="T16" s="122">
        <v>5.9</v>
      </c>
      <c r="U16" s="122">
        <v>10.3</v>
      </c>
      <c r="V16" s="122">
        <v>2.4</v>
      </c>
      <c r="W16" s="122">
        <v>0.9</v>
      </c>
      <c r="X16" s="122">
        <v>1.7</v>
      </c>
      <c r="Y16" s="122">
        <v>-6.5</v>
      </c>
      <c r="Z16" s="122">
        <v>5.4</v>
      </c>
      <c r="AA16" s="122">
        <v>4.0999999999999996</v>
      </c>
      <c r="AB16" s="52" t="s">
        <v>153</v>
      </c>
      <c r="AC16" s="122">
        <v>7.7</v>
      </c>
      <c r="AD16" s="122">
        <v>7.2</v>
      </c>
      <c r="AE16" s="122">
        <v>6.5</v>
      </c>
      <c r="AF16" s="122">
        <v>6.3</v>
      </c>
      <c r="AG16" s="122">
        <v>1.5</v>
      </c>
      <c r="AH16" s="122">
        <v>3.9</v>
      </c>
      <c r="AI16" s="122">
        <v>-6.7</v>
      </c>
      <c r="AJ16" s="122">
        <v>-2</v>
      </c>
      <c r="AK16" s="122">
        <v>1</v>
      </c>
      <c r="AL16" s="122">
        <v>3.4</v>
      </c>
      <c r="AM16" s="122">
        <v>6.6</v>
      </c>
      <c r="AN16" s="122">
        <v>15.1</v>
      </c>
      <c r="AO16" s="122">
        <v>-2.2999999999999998</v>
      </c>
      <c r="AP16" s="122">
        <v>-11.9</v>
      </c>
      <c r="AQ16" s="122">
        <v>-1.7</v>
      </c>
      <c r="AR16" s="122">
        <v>2.1</v>
      </c>
      <c r="AS16" s="122">
        <v>-6</v>
      </c>
      <c r="AT16" s="122">
        <v>-0.6</v>
      </c>
      <c r="AU16" s="122">
        <v>-1.3</v>
      </c>
      <c r="AV16" s="122">
        <v>29.1</v>
      </c>
      <c r="AW16" s="122">
        <v>-6.7</v>
      </c>
      <c r="AX16" s="122">
        <v>4.2</v>
      </c>
      <c r="AY16" s="122">
        <v>3.9</v>
      </c>
      <c r="AZ16" s="122">
        <v>7.7</v>
      </c>
      <c r="BA16" s="122">
        <v>-6.3</v>
      </c>
      <c r="BB16" s="122">
        <v>4.7</v>
      </c>
      <c r="BC16" s="122">
        <v>1</v>
      </c>
      <c r="BD16" s="122">
        <v>2.6</v>
      </c>
      <c r="BE16" s="122">
        <v>0.1</v>
      </c>
      <c r="BF16" s="122">
        <v>1.5</v>
      </c>
      <c r="BG16" s="122">
        <v>1.7</v>
      </c>
      <c r="BH16" s="122">
        <v>1.2</v>
      </c>
      <c r="BI16" s="122">
        <v>2.5</v>
      </c>
    </row>
    <row r="17" spans="1:61" ht="15" customHeight="1" x14ac:dyDescent="0.25">
      <c r="A17" s="119" t="s">
        <v>22</v>
      </c>
      <c r="B17" s="122">
        <v>13.1</v>
      </c>
      <c r="C17" s="122">
        <v>9.1999999999999993</v>
      </c>
      <c r="D17" s="122">
        <v>9.6999999999999993</v>
      </c>
      <c r="E17" s="122">
        <v>12</v>
      </c>
      <c r="F17" s="122">
        <v>2.7</v>
      </c>
      <c r="G17" s="122">
        <v>-3.8</v>
      </c>
      <c r="H17" s="122">
        <v>9.6999999999999993</v>
      </c>
      <c r="I17" s="122">
        <v>-1</v>
      </c>
      <c r="J17" s="122">
        <v>2.5</v>
      </c>
      <c r="K17" s="122">
        <v>8.1999999999999993</v>
      </c>
      <c r="L17" s="122">
        <v>0.9</v>
      </c>
      <c r="M17" s="122">
        <v>2.8</v>
      </c>
      <c r="N17" s="122">
        <v>-1.8</v>
      </c>
      <c r="O17" s="122">
        <v>3.3</v>
      </c>
      <c r="P17" s="122">
        <v>7.9</v>
      </c>
      <c r="Q17" s="122">
        <v>3.9</v>
      </c>
      <c r="R17" s="122">
        <v>1.6</v>
      </c>
      <c r="S17" s="122">
        <v>4.9000000000000004</v>
      </c>
      <c r="T17" s="122">
        <v>8.3000000000000007</v>
      </c>
      <c r="U17" s="122">
        <v>8.6999999999999993</v>
      </c>
      <c r="V17" s="122">
        <v>5.9</v>
      </c>
      <c r="W17" s="122">
        <v>7</v>
      </c>
      <c r="X17" s="122">
        <v>3.6</v>
      </c>
      <c r="Y17" s="122">
        <v>4.2</v>
      </c>
      <c r="Z17" s="122">
        <v>8.6999999999999993</v>
      </c>
      <c r="AA17" s="122">
        <v>9.9</v>
      </c>
      <c r="AB17" s="52" t="s">
        <v>153</v>
      </c>
      <c r="AC17" s="122">
        <v>4.0999999999999996</v>
      </c>
      <c r="AD17" s="122">
        <v>9.6999999999999993</v>
      </c>
      <c r="AE17" s="122">
        <v>6.7</v>
      </c>
      <c r="AF17" s="122">
        <v>9</v>
      </c>
      <c r="AG17" s="122">
        <v>12.4</v>
      </c>
      <c r="AH17" s="122">
        <v>1.5</v>
      </c>
      <c r="AI17" s="122">
        <v>0.6</v>
      </c>
      <c r="AJ17" s="122">
        <v>1.8</v>
      </c>
      <c r="AK17" s="122">
        <v>8.1999999999999993</v>
      </c>
      <c r="AL17" s="122">
        <v>5.8</v>
      </c>
      <c r="AM17" s="122">
        <v>7.2</v>
      </c>
      <c r="AN17" s="122">
        <v>5.4</v>
      </c>
      <c r="AO17" s="122">
        <v>1.6</v>
      </c>
      <c r="AP17" s="122">
        <v>-8.6</v>
      </c>
      <c r="AQ17" s="122">
        <v>9.6999999999999993</v>
      </c>
      <c r="AR17" s="122">
        <v>5.2</v>
      </c>
      <c r="AS17" s="122">
        <v>3.3</v>
      </c>
      <c r="AT17" s="122">
        <v>2.5</v>
      </c>
      <c r="AU17" s="122">
        <v>4.5</v>
      </c>
      <c r="AV17" s="122">
        <v>7.4</v>
      </c>
      <c r="AW17" s="122">
        <v>1.7</v>
      </c>
      <c r="AX17" s="122">
        <v>6.5</v>
      </c>
      <c r="AY17" s="122">
        <v>4.3</v>
      </c>
      <c r="AZ17" s="122">
        <v>2</v>
      </c>
      <c r="BA17" s="122">
        <v>-4.3</v>
      </c>
      <c r="BB17" s="122">
        <v>8</v>
      </c>
      <c r="BC17" s="122">
        <v>4.5</v>
      </c>
      <c r="BD17" s="122">
        <v>0.8</v>
      </c>
      <c r="BE17" s="122">
        <v>1.5</v>
      </c>
      <c r="BF17" s="122">
        <v>2.2999999999999998</v>
      </c>
      <c r="BG17" s="122">
        <v>2.2000000000000002</v>
      </c>
      <c r="BH17" s="122">
        <v>2.1</v>
      </c>
      <c r="BI17" s="122">
        <v>2.1</v>
      </c>
    </row>
    <row r="18" spans="1:61" ht="15" customHeight="1" x14ac:dyDescent="0.25">
      <c r="A18" s="119" t="s">
        <v>23</v>
      </c>
      <c r="B18" s="122">
        <v>14</v>
      </c>
      <c r="C18" s="122">
        <v>4.2</v>
      </c>
      <c r="D18" s="122">
        <v>2.6</v>
      </c>
      <c r="E18" s="122">
        <v>8.8000000000000007</v>
      </c>
      <c r="F18" s="122">
        <v>0.5</v>
      </c>
      <c r="G18" s="122">
        <v>-3.3</v>
      </c>
      <c r="H18" s="122">
        <v>8.9</v>
      </c>
      <c r="I18" s="122">
        <v>2.5</v>
      </c>
      <c r="J18" s="122">
        <v>3.5</v>
      </c>
      <c r="K18" s="122">
        <v>6.8</v>
      </c>
      <c r="L18" s="122">
        <v>2.5</v>
      </c>
      <c r="M18" s="122">
        <v>-2.7</v>
      </c>
      <c r="N18" s="122">
        <v>-0.7</v>
      </c>
      <c r="O18" s="122">
        <v>3.9</v>
      </c>
      <c r="P18" s="122">
        <v>6.7</v>
      </c>
      <c r="Q18" s="122">
        <v>5.3</v>
      </c>
      <c r="R18" s="122">
        <v>3.8</v>
      </c>
      <c r="S18" s="122">
        <v>3.1</v>
      </c>
      <c r="T18" s="122">
        <v>6.9</v>
      </c>
      <c r="U18" s="122">
        <v>9</v>
      </c>
      <c r="V18" s="122">
        <v>4.0999999999999996</v>
      </c>
      <c r="W18" s="122">
        <v>7.1</v>
      </c>
      <c r="X18" s="122">
        <v>2.9</v>
      </c>
      <c r="Y18" s="122">
        <v>1.2</v>
      </c>
      <c r="Z18" s="122">
        <v>9.4</v>
      </c>
      <c r="AA18" s="122">
        <v>10.5</v>
      </c>
      <c r="AB18" s="52" t="s">
        <v>153</v>
      </c>
      <c r="AC18" s="122">
        <v>5.3</v>
      </c>
      <c r="AD18" s="122">
        <v>10.9</v>
      </c>
      <c r="AE18" s="122">
        <v>8.3000000000000007</v>
      </c>
      <c r="AF18" s="122">
        <v>9.8000000000000007</v>
      </c>
      <c r="AG18" s="122">
        <v>11.3</v>
      </c>
      <c r="AH18" s="122">
        <v>2.5</v>
      </c>
      <c r="AI18" s="122">
        <v>0.3</v>
      </c>
      <c r="AJ18" s="122">
        <v>2</v>
      </c>
      <c r="AK18" s="122">
        <v>6.4</v>
      </c>
      <c r="AL18" s="122">
        <v>5.4</v>
      </c>
      <c r="AM18" s="122">
        <v>7.7</v>
      </c>
      <c r="AN18" s="122">
        <v>7.8</v>
      </c>
      <c r="AO18" s="122">
        <v>-0.7</v>
      </c>
      <c r="AP18" s="122">
        <v>-7.8</v>
      </c>
      <c r="AQ18" s="122">
        <v>8.5</v>
      </c>
      <c r="AR18" s="122">
        <v>3.9</v>
      </c>
      <c r="AS18" s="122">
        <v>2.2000000000000002</v>
      </c>
      <c r="AT18" s="122">
        <v>2.2000000000000002</v>
      </c>
      <c r="AU18" s="122">
        <v>3.3</v>
      </c>
      <c r="AV18" s="122">
        <v>14.5</v>
      </c>
      <c r="AW18" s="122">
        <v>-2</v>
      </c>
      <c r="AX18" s="122">
        <v>6.2</v>
      </c>
      <c r="AY18" s="122">
        <v>4.7</v>
      </c>
      <c r="AZ18" s="122">
        <v>3.2</v>
      </c>
      <c r="BA18" s="122">
        <v>-4.8</v>
      </c>
      <c r="BB18" s="122">
        <v>6.2</v>
      </c>
      <c r="BC18" s="122">
        <v>3.8</v>
      </c>
      <c r="BD18" s="122">
        <v>1.9</v>
      </c>
      <c r="BE18" s="122">
        <v>2</v>
      </c>
      <c r="BF18" s="122">
        <v>3</v>
      </c>
      <c r="BG18" s="122">
        <v>2.8</v>
      </c>
      <c r="BH18" s="122">
        <v>3</v>
      </c>
      <c r="BI18" s="122">
        <v>3.3</v>
      </c>
    </row>
    <row r="19" spans="1:61" ht="15" customHeight="1" x14ac:dyDescent="0.25">
      <c r="A19" s="119"/>
      <c r="B19" s="119"/>
      <c r="C19" s="119"/>
      <c r="D19" s="119"/>
      <c r="E19" s="119"/>
      <c r="F19" s="119"/>
      <c r="G19" s="119"/>
      <c r="H19" s="119"/>
      <c r="I19" s="119"/>
      <c r="J19" s="119"/>
      <c r="K19" s="119"/>
      <c r="L19" s="119"/>
      <c r="M19" s="119"/>
      <c r="N19" s="119"/>
      <c r="O19" s="119"/>
      <c r="P19" s="119"/>
      <c r="Q19" s="119"/>
      <c r="R19" s="119"/>
      <c r="S19" s="119"/>
      <c r="T19" s="119"/>
      <c r="U19" s="119"/>
      <c r="V19" s="119"/>
      <c r="W19" s="119"/>
      <c r="X19" s="119"/>
      <c r="Y19" s="119"/>
      <c r="Z19" s="119"/>
      <c r="AA19" s="119"/>
      <c r="AB19" s="119"/>
      <c r="AC19" s="119"/>
      <c r="AD19" s="119"/>
      <c r="AE19" s="119"/>
      <c r="AF19" s="119"/>
      <c r="AG19" s="119"/>
      <c r="AH19" s="119"/>
      <c r="AI19" s="119"/>
      <c r="AJ19" s="119"/>
      <c r="AK19" s="119"/>
      <c r="AL19" s="119"/>
      <c r="AM19" s="119"/>
      <c r="AN19" s="119"/>
      <c r="AO19" s="119"/>
      <c r="AP19" s="119"/>
      <c r="AQ19" s="119"/>
      <c r="AR19" s="119"/>
      <c r="AS19" s="119"/>
      <c r="AT19" s="119"/>
      <c r="AU19" s="119"/>
      <c r="AV19" s="119"/>
      <c r="AW19" s="119"/>
      <c r="AX19" s="119"/>
      <c r="AY19" s="119"/>
      <c r="AZ19" s="119"/>
      <c r="BA19" s="119"/>
      <c r="BB19" s="119"/>
      <c r="BC19" s="119"/>
      <c r="BD19" s="119"/>
      <c r="BE19" s="119"/>
      <c r="BF19" s="119"/>
      <c r="BG19" s="119"/>
      <c r="BH19" s="119"/>
      <c r="BI19" s="119"/>
    </row>
    <row r="20" spans="1:61" ht="15" customHeight="1" x14ac:dyDescent="0.25">
      <c r="A20" s="121" t="s">
        <v>24</v>
      </c>
      <c r="B20" s="119"/>
      <c r="C20" s="119"/>
      <c r="D20" s="119"/>
      <c r="E20" s="119"/>
      <c r="F20" s="119"/>
      <c r="G20" s="119"/>
      <c r="H20" s="119"/>
      <c r="I20" s="119"/>
      <c r="J20" s="119"/>
      <c r="K20" s="119"/>
      <c r="L20" s="119"/>
      <c r="M20" s="119"/>
      <c r="N20" s="119"/>
      <c r="O20" s="119"/>
      <c r="P20" s="119"/>
      <c r="Q20" s="119"/>
      <c r="R20" s="119"/>
      <c r="S20" s="119"/>
      <c r="T20" s="119"/>
      <c r="U20" s="119"/>
      <c r="V20" s="119"/>
      <c r="W20" s="119"/>
      <c r="X20" s="119"/>
      <c r="Y20" s="119"/>
      <c r="Z20" s="119"/>
      <c r="AA20" s="119"/>
      <c r="AB20" s="119"/>
      <c r="AC20" s="119"/>
      <c r="AD20" s="119"/>
      <c r="AE20" s="119"/>
      <c r="AF20" s="119"/>
      <c r="AG20" s="119"/>
      <c r="AH20" s="119"/>
      <c r="AI20" s="119"/>
      <c r="AJ20" s="119"/>
      <c r="AK20" s="119"/>
      <c r="AL20" s="119"/>
      <c r="AM20" s="119"/>
      <c r="AN20" s="119"/>
      <c r="AO20" s="119"/>
      <c r="AP20" s="119"/>
      <c r="AQ20" s="119"/>
      <c r="AR20" s="119"/>
      <c r="AS20" s="119"/>
      <c r="AT20" s="119"/>
      <c r="AU20" s="119"/>
      <c r="AV20" s="119"/>
      <c r="AW20" s="119"/>
      <c r="AX20" s="119"/>
      <c r="AY20" s="119"/>
      <c r="AZ20" s="119"/>
      <c r="BA20" s="119"/>
      <c r="BB20" s="119"/>
      <c r="BC20" s="119"/>
      <c r="BD20" s="119"/>
      <c r="BE20" s="119"/>
      <c r="BF20" s="119"/>
      <c r="BG20" s="119"/>
      <c r="BH20" s="119"/>
      <c r="BI20" s="119"/>
    </row>
    <row r="21" spans="1:61" ht="15" customHeight="1" x14ac:dyDescent="0.25">
      <c r="A21" s="119" t="s">
        <v>25</v>
      </c>
      <c r="B21" s="122">
        <v>5.7</v>
      </c>
      <c r="C21" s="122">
        <v>8.6999999999999993</v>
      </c>
      <c r="D21" s="122">
        <v>8.5</v>
      </c>
      <c r="E21" s="122">
        <v>8.6</v>
      </c>
      <c r="F21" s="122">
        <v>9.9</v>
      </c>
      <c r="G21" s="122">
        <v>10.4</v>
      </c>
      <c r="H21" s="122">
        <v>9.1999999999999993</v>
      </c>
      <c r="I21" s="122">
        <v>5.8</v>
      </c>
      <c r="J21" s="122">
        <v>5.0999999999999996</v>
      </c>
      <c r="K21" s="122">
        <v>4.9000000000000004</v>
      </c>
      <c r="L21" s="122">
        <v>6.5</v>
      </c>
      <c r="M21" s="122">
        <v>6.5</v>
      </c>
      <c r="N21" s="122">
        <v>4.7</v>
      </c>
      <c r="O21" s="122">
        <v>1.4</v>
      </c>
      <c r="P21" s="122">
        <v>2.4</v>
      </c>
      <c r="Q21" s="122">
        <v>0.7</v>
      </c>
      <c r="R21" s="122">
        <v>0.6</v>
      </c>
      <c r="S21" s="122">
        <v>-0.7</v>
      </c>
      <c r="T21" s="122">
        <v>1.3</v>
      </c>
      <c r="U21" s="122">
        <v>1.2</v>
      </c>
      <c r="V21" s="122">
        <v>1.8</v>
      </c>
      <c r="W21" s="122">
        <v>3.2</v>
      </c>
      <c r="X21" s="122">
        <v>2.6</v>
      </c>
      <c r="Y21" s="122">
        <v>1.8</v>
      </c>
      <c r="Z21" s="122">
        <v>2.1</v>
      </c>
      <c r="AA21" s="122">
        <v>2.2000000000000002</v>
      </c>
      <c r="AB21" s="52" t="s">
        <v>153</v>
      </c>
      <c r="AC21" s="122">
        <v>1</v>
      </c>
      <c r="AD21" s="122">
        <v>2.6</v>
      </c>
      <c r="AE21" s="122">
        <v>2.1</v>
      </c>
      <c r="AF21" s="122">
        <v>1.3</v>
      </c>
      <c r="AG21" s="122">
        <v>3.4</v>
      </c>
      <c r="AH21" s="122">
        <v>4.2</v>
      </c>
      <c r="AI21" s="122">
        <v>3.8</v>
      </c>
      <c r="AJ21" s="122">
        <v>2.2000000000000002</v>
      </c>
      <c r="AK21" s="122">
        <v>1.2</v>
      </c>
      <c r="AL21" s="122">
        <v>2</v>
      </c>
      <c r="AM21" s="122">
        <v>2.6</v>
      </c>
      <c r="AN21" s="122">
        <v>2.1</v>
      </c>
      <c r="AO21" s="122">
        <v>2.2999999999999998</v>
      </c>
      <c r="AP21" s="122">
        <v>0.2</v>
      </c>
      <c r="AQ21" s="122">
        <v>0.9</v>
      </c>
      <c r="AR21" s="122">
        <v>0.2</v>
      </c>
      <c r="AS21" s="122">
        <v>1.4</v>
      </c>
      <c r="AT21" s="122">
        <v>1.3</v>
      </c>
      <c r="AU21" s="122">
        <v>0.3</v>
      </c>
      <c r="AV21" s="122">
        <v>0.8</v>
      </c>
      <c r="AW21" s="122">
        <v>0.5</v>
      </c>
      <c r="AX21" s="122">
        <v>1.3</v>
      </c>
      <c r="AY21" s="122">
        <v>2.4</v>
      </c>
      <c r="AZ21" s="122">
        <v>3</v>
      </c>
      <c r="BA21" s="122">
        <v>1.9</v>
      </c>
      <c r="BB21" s="122">
        <v>2.9</v>
      </c>
      <c r="BC21" s="122">
        <v>5.5</v>
      </c>
      <c r="BD21" s="122">
        <v>6.6</v>
      </c>
      <c r="BE21" s="122">
        <v>3.3</v>
      </c>
      <c r="BF21" s="122">
        <v>2.4</v>
      </c>
      <c r="BG21" s="122">
        <v>2.9</v>
      </c>
      <c r="BH21" s="122">
        <v>2.8</v>
      </c>
      <c r="BI21" s="122">
        <v>2.4</v>
      </c>
    </row>
    <row r="22" spans="1:61" ht="15" customHeight="1" x14ac:dyDescent="0.25">
      <c r="A22" s="119" t="s">
        <v>362</v>
      </c>
      <c r="B22" s="122">
        <v>5.2</v>
      </c>
      <c r="C22" s="122">
        <v>3.4</v>
      </c>
      <c r="D22" s="122">
        <v>2.6</v>
      </c>
      <c r="E22" s="122">
        <v>8</v>
      </c>
      <c r="F22" s="122">
        <v>27.6</v>
      </c>
      <c r="G22" s="122">
        <v>6.9</v>
      </c>
      <c r="H22" s="122">
        <v>6.7</v>
      </c>
      <c r="I22" s="122">
        <v>3.4</v>
      </c>
      <c r="J22" s="122">
        <v>0.6</v>
      </c>
      <c r="K22" s="122">
        <v>7.8</v>
      </c>
      <c r="L22" s="122">
        <v>11.9</v>
      </c>
      <c r="M22" s="122">
        <v>12.1</v>
      </c>
      <c r="N22" s="122">
        <v>4.4000000000000004</v>
      </c>
      <c r="O22" s="122">
        <v>0.5</v>
      </c>
      <c r="P22" s="122">
        <v>4.5999999999999996</v>
      </c>
      <c r="Q22" s="122">
        <v>2.1</v>
      </c>
      <c r="R22" s="122">
        <v>-14</v>
      </c>
      <c r="S22" s="122">
        <v>-5</v>
      </c>
      <c r="T22" s="122">
        <v>0.3</v>
      </c>
      <c r="U22" s="122">
        <v>3.7</v>
      </c>
      <c r="V22" s="122">
        <v>-0.8</v>
      </c>
      <c r="W22" s="122">
        <v>0.3</v>
      </c>
      <c r="X22" s="122">
        <v>-2</v>
      </c>
      <c r="Y22" s="122">
        <v>-2.2999999999999998</v>
      </c>
      <c r="Z22" s="122">
        <v>0.4</v>
      </c>
      <c r="AA22" s="122">
        <v>0.8</v>
      </c>
      <c r="AB22" s="52" t="s">
        <v>153</v>
      </c>
      <c r="AC22" s="122">
        <v>0.7</v>
      </c>
      <c r="AD22" s="122">
        <v>2.7</v>
      </c>
      <c r="AE22" s="122">
        <v>-1.6</v>
      </c>
      <c r="AF22" s="122">
        <v>-1.5</v>
      </c>
      <c r="AG22" s="122">
        <v>5.7</v>
      </c>
      <c r="AH22" s="122">
        <v>0.7</v>
      </c>
      <c r="AI22" s="122">
        <v>-1.8</v>
      </c>
      <c r="AJ22" s="122">
        <v>-1</v>
      </c>
      <c r="AK22" s="122">
        <v>0.8</v>
      </c>
      <c r="AL22" s="122">
        <v>3.1</v>
      </c>
      <c r="AM22" s="122">
        <v>2.9</v>
      </c>
      <c r="AN22" s="122">
        <v>1.4</v>
      </c>
      <c r="AO22" s="122">
        <v>4.4000000000000004</v>
      </c>
      <c r="AP22" s="122">
        <v>-5.8</v>
      </c>
      <c r="AQ22" s="122">
        <v>4.5999999999999996</v>
      </c>
      <c r="AR22" s="122">
        <v>4.7</v>
      </c>
      <c r="AS22" s="122">
        <v>2.4</v>
      </c>
      <c r="AT22" s="122">
        <v>-0.8</v>
      </c>
      <c r="AU22" s="122">
        <v>-1.9</v>
      </c>
      <c r="AV22" s="122">
        <v>-1.9</v>
      </c>
      <c r="AW22" s="122">
        <v>-2.8</v>
      </c>
      <c r="AX22" s="122">
        <v>2.6</v>
      </c>
      <c r="AY22" s="122">
        <v>2.1</v>
      </c>
      <c r="AZ22" s="122">
        <v>0.4</v>
      </c>
      <c r="BA22" s="122">
        <v>-2.9</v>
      </c>
      <c r="BB22" s="122">
        <v>8.8000000000000007</v>
      </c>
      <c r="BC22" s="122">
        <v>17.399999999999999</v>
      </c>
      <c r="BD22" s="122">
        <v>1</v>
      </c>
      <c r="BE22" s="122">
        <v>3.4</v>
      </c>
      <c r="BF22" s="122">
        <v>1.1000000000000001</v>
      </c>
      <c r="BG22" s="122">
        <v>0.7</v>
      </c>
      <c r="BH22" s="122">
        <v>0.7</v>
      </c>
      <c r="BI22" s="122">
        <v>0.9</v>
      </c>
    </row>
    <row r="23" spans="1:61" ht="15" customHeight="1" x14ac:dyDescent="0.25">
      <c r="A23" s="119" t="s">
        <v>363</v>
      </c>
      <c r="B23" s="122">
        <v>7.5</v>
      </c>
      <c r="C23" s="122">
        <v>5.8</v>
      </c>
      <c r="D23" s="122">
        <v>1.9</v>
      </c>
      <c r="E23" s="122">
        <v>9.5</v>
      </c>
      <c r="F23" s="122">
        <v>34</v>
      </c>
      <c r="G23" s="122">
        <v>6.2</v>
      </c>
      <c r="H23" s="122">
        <v>6.9</v>
      </c>
      <c r="I23" s="122">
        <v>4.9000000000000004</v>
      </c>
      <c r="J23" s="122">
        <v>1.8</v>
      </c>
      <c r="K23" s="122">
        <v>8.1999999999999993</v>
      </c>
      <c r="L23" s="122">
        <v>11.9</v>
      </c>
      <c r="M23" s="122">
        <v>9.3000000000000007</v>
      </c>
      <c r="N23" s="122">
        <v>3.5</v>
      </c>
      <c r="O23" s="122">
        <v>1.1000000000000001</v>
      </c>
      <c r="P23" s="122">
        <v>3.4</v>
      </c>
      <c r="Q23" s="122">
        <v>3.5</v>
      </c>
      <c r="R23" s="122">
        <v>-15.9</v>
      </c>
      <c r="S23" s="122">
        <v>-2.5</v>
      </c>
      <c r="T23" s="122">
        <v>-0.5</v>
      </c>
      <c r="U23" s="122">
        <v>4.3</v>
      </c>
      <c r="V23" s="122">
        <v>-1.1000000000000001</v>
      </c>
      <c r="W23" s="122">
        <v>-0.2</v>
      </c>
      <c r="X23" s="122">
        <v>-1.6</v>
      </c>
      <c r="Y23" s="122">
        <v>-2.7</v>
      </c>
      <c r="Z23" s="122">
        <v>0</v>
      </c>
      <c r="AA23" s="122">
        <v>0.2</v>
      </c>
      <c r="AB23" s="52" t="s">
        <v>153</v>
      </c>
      <c r="AC23" s="122">
        <v>0.8</v>
      </c>
      <c r="AD23" s="122">
        <v>1.5</v>
      </c>
      <c r="AE23" s="122">
        <v>-2.8</v>
      </c>
      <c r="AF23" s="122">
        <v>-0.8</v>
      </c>
      <c r="AG23" s="122">
        <v>5.7</v>
      </c>
      <c r="AH23" s="122">
        <v>-0.8</v>
      </c>
      <c r="AI23" s="122">
        <v>-2.6</v>
      </c>
      <c r="AJ23" s="122">
        <v>-1</v>
      </c>
      <c r="AK23" s="122">
        <v>1.3</v>
      </c>
      <c r="AL23" s="122">
        <v>2.7</v>
      </c>
      <c r="AM23" s="122">
        <v>2.7</v>
      </c>
      <c r="AN23" s="122">
        <v>1.7</v>
      </c>
      <c r="AO23" s="122">
        <v>4.5999999999999996</v>
      </c>
      <c r="AP23" s="122">
        <v>-6.6</v>
      </c>
      <c r="AQ23" s="122">
        <v>6.4</v>
      </c>
      <c r="AR23" s="122">
        <v>6.3</v>
      </c>
      <c r="AS23" s="122">
        <v>2.4</v>
      </c>
      <c r="AT23" s="122">
        <v>-1.2</v>
      </c>
      <c r="AU23" s="122">
        <v>-1.8</v>
      </c>
      <c r="AV23" s="122">
        <v>-3</v>
      </c>
      <c r="AW23" s="122">
        <v>-3.4</v>
      </c>
      <c r="AX23" s="122">
        <v>2.8</v>
      </c>
      <c r="AY23" s="122">
        <v>2.2000000000000002</v>
      </c>
      <c r="AZ23" s="122">
        <v>-0.2</v>
      </c>
      <c r="BA23" s="122">
        <v>-3.6</v>
      </c>
      <c r="BB23" s="122">
        <v>10</v>
      </c>
      <c r="BC23" s="122">
        <v>20.7</v>
      </c>
      <c r="BD23" s="122">
        <v>-0.3</v>
      </c>
      <c r="BE23" s="122">
        <v>3.5</v>
      </c>
      <c r="BF23" s="122">
        <v>0.7</v>
      </c>
      <c r="BG23" s="122">
        <v>0.2</v>
      </c>
      <c r="BH23" s="122">
        <v>0.3</v>
      </c>
      <c r="BI23" s="122">
        <v>0.7</v>
      </c>
    </row>
    <row r="24" spans="1:61" ht="15" customHeight="1" x14ac:dyDescent="0.25">
      <c r="A24" s="124" t="s">
        <v>364</v>
      </c>
      <c r="B24" s="122">
        <v>4.4000000000000004</v>
      </c>
      <c r="C24" s="122">
        <v>7.6</v>
      </c>
      <c r="D24" s="122">
        <v>7.8</v>
      </c>
      <c r="E24" s="122">
        <v>8</v>
      </c>
      <c r="F24" s="122">
        <v>9.6</v>
      </c>
      <c r="G24" s="122">
        <v>10.199999999999999</v>
      </c>
      <c r="H24" s="122">
        <v>8.8000000000000007</v>
      </c>
      <c r="I24" s="122">
        <v>6.7</v>
      </c>
      <c r="J24" s="122">
        <v>4.0999999999999996</v>
      </c>
      <c r="K24" s="122">
        <v>4.2</v>
      </c>
      <c r="L24" s="122">
        <v>6.5</v>
      </c>
      <c r="M24" s="122">
        <v>6.7</v>
      </c>
      <c r="N24" s="122">
        <v>6</v>
      </c>
      <c r="O24" s="122">
        <v>2.8</v>
      </c>
      <c r="P24" s="122">
        <v>3.3</v>
      </c>
      <c r="Q24" s="122">
        <v>2.2999999999999998</v>
      </c>
      <c r="R24" s="122">
        <v>0.2</v>
      </c>
      <c r="S24" s="122">
        <v>-0.5</v>
      </c>
      <c r="T24" s="122">
        <v>0.7</v>
      </c>
      <c r="U24" s="122">
        <v>1.1000000000000001</v>
      </c>
      <c r="V24" s="122">
        <v>2.5</v>
      </c>
      <c r="W24" s="122">
        <v>3.9</v>
      </c>
      <c r="X24" s="122">
        <v>3.7</v>
      </c>
      <c r="Y24" s="122">
        <v>2.1</v>
      </c>
      <c r="Z24" s="122">
        <v>2.7</v>
      </c>
      <c r="AA24" s="122">
        <v>2</v>
      </c>
      <c r="AB24" s="52" t="s">
        <v>153</v>
      </c>
      <c r="AC24" s="122">
        <v>2.1</v>
      </c>
      <c r="AD24" s="122">
        <v>2.1</v>
      </c>
      <c r="AE24" s="122">
        <v>2</v>
      </c>
      <c r="AF24" s="122">
        <v>2.1</v>
      </c>
      <c r="AG24" s="122">
        <v>2.4</v>
      </c>
      <c r="AH24" s="122">
        <v>4.0999999999999996</v>
      </c>
      <c r="AI24" s="122">
        <v>3.3</v>
      </c>
      <c r="AJ24" s="122">
        <v>2.1</v>
      </c>
      <c r="AK24" s="122">
        <v>1.3</v>
      </c>
      <c r="AL24" s="122">
        <v>1.7</v>
      </c>
      <c r="AM24" s="122">
        <v>1.1000000000000001</v>
      </c>
      <c r="AN24" s="122">
        <v>1.6</v>
      </c>
      <c r="AO24" s="122">
        <v>2.5</v>
      </c>
      <c r="AP24" s="122">
        <v>1.2</v>
      </c>
      <c r="AQ24" s="122">
        <v>1.3</v>
      </c>
      <c r="AR24" s="122">
        <v>2.2999999999999998</v>
      </c>
      <c r="AS24" s="122">
        <v>2.5</v>
      </c>
      <c r="AT24" s="122">
        <v>2.5</v>
      </c>
      <c r="AU24" s="122">
        <v>1</v>
      </c>
      <c r="AV24" s="122">
        <v>0.6</v>
      </c>
      <c r="AW24" s="122">
        <v>0.3</v>
      </c>
      <c r="AX24" s="122">
        <v>1.4</v>
      </c>
      <c r="AY24" s="122">
        <v>1.7</v>
      </c>
      <c r="AZ24" s="122">
        <v>2.6</v>
      </c>
      <c r="BA24" s="122">
        <v>1.3</v>
      </c>
      <c r="BB24" s="122">
        <v>2.7</v>
      </c>
      <c r="BC24" s="122">
        <v>10</v>
      </c>
      <c r="BD24" s="122">
        <v>3.9</v>
      </c>
      <c r="BE24" s="122">
        <v>3.8</v>
      </c>
      <c r="BF24" s="122">
        <v>2.6</v>
      </c>
      <c r="BG24" s="122">
        <v>2.5</v>
      </c>
      <c r="BH24" s="122">
        <v>2.4</v>
      </c>
      <c r="BI24" s="122">
        <v>2.1</v>
      </c>
    </row>
    <row r="25" spans="1:61" ht="15" customHeight="1" x14ac:dyDescent="0.25">
      <c r="A25" s="125" t="s">
        <v>450</v>
      </c>
      <c r="B25" s="52" t="s">
        <v>153</v>
      </c>
      <c r="C25" s="52" t="s">
        <v>153</v>
      </c>
      <c r="D25" s="52" t="s">
        <v>153</v>
      </c>
      <c r="E25" s="52" t="s">
        <v>153</v>
      </c>
      <c r="F25" s="52" t="s">
        <v>153</v>
      </c>
      <c r="G25" s="52" t="s">
        <v>153</v>
      </c>
      <c r="H25" s="52" t="s">
        <v>153</v>
      </c>
      <c r="I25" s="52" t="s">
        <v>153</v>
      </c>
      <c r="J25" s="52" t="s">
        <v>153</v>
      </c>
      <c r="K25" s="52" t="s">
        <v>153</v>
      </c>
      <c r="L25" s="52" t="s">
        <v>153</v>
      </c>
      <c r="M25" s="52" t="s">
        <v>153</v>
      </c>
      <c r="N25" s="52" t="s">
        <v>153</v>
      </c>
      <c r="O25" s="52" t="s">
        <v>153</v>
      </c>
      <c r="P25" s="52" t="s">
        <v>153</v>
      </c>
      <c r="Q25" s="52" t="s">
        <v>153</v>
      </c>
      <c r="R25" s="52" t="s">
        <v>153</v>
      </c>
      <c r="S25" s="52" t="s">
        <v>153</v>
      </c>
      <c r="T25" s="52" t="s">
        <v>153</v>
      </c>
      <c r="U25" s="52" t="s">
        <v>153</v>
      </c>
      <c r="V25" s="52" t="s">
        <v>153</v>
      </c>
      <c r="W25" s="52" t="s">
        <v>153</v>
      </c>
      <c r="X25" s="52" t="s">
        <v>153</v>
      </c>
      <c r="Y25" s="52" t="s">
        <v>153</v>
      </c>
      <c r="Z25" s="52" t="s">
        <v>153</v>
      </c>
      <c r="AA25" s="52" t="s">
        <v>153</v>
      </c>
      <c r="AB25" s="52" t="s">
        <v>153</v>
      </c>
      <c r="AC25" s="52" t="s">
        <v>153</v>
      </c>
      <c r="AD25" s="52" t="s">
        <v>153</v>
      </c>
      <c r="AE25" s="52" t="s">
        <v>153</v>
      </c>
      <c r="AF25" s="52" t="s">
        <v>153</v>
      </c>
      <c r="AG25" s="52" t="s">
        <v>153</v>
      </c>
      <c r="AH25" s="52" t="s">
        <v>153</v>
      </c>
      <c r="AI25" s="52" t="s">
        <v>153</v>
      </c>
      <c r="AJ25" s="52" t="s">
        <v>153</v>
      </c>
      <c r="AK25" s="52" t="s">
        <v>153</v>
      </c>
      <c r="AL25" s="52" t="s">
        <v>153</v>
      </c>
      <c r="AM25" s="52" t="s">
        <v>153</v>
      </c>
      <c r="AN25" s="52" t="s">
        <v>153</v>
      </c>
      <c r="AO25" s="52" t="s">
        <v>153</v>
      </c>
      <c r="AP25" s="52" t="s">
        <v>153</v>
      </c>
      <c r="AQ25" s="52" t="s">
        <v>153</v>
      </c>
      <c r="AR25" s="52" t="s">
        <v>153</v>
      </c>
      <c r="AS25" s="52" t="s">
        <v>153</v>
      </c>
      <c r="AT25" s="52" t="s">
        <v>153</v>
      </c>
      <c r="AU25" s="52" t="s">
        <v>153</v>
      </c>
      <c r="AV25" s="52" t="s">
        <v>153</v>
      </c>
      <c r="AW25" s="52" t="s">
        <v>153</v>
      </c>
      <c r="AX25" s="52" t="s">
        <v>153</v>
      </c>
      <c r="AY25" s="122">
        <v>1.7</v>
      </c>
      <c r="AZ25" s="122">
        <v>2.6</v>
      </c>
      <c r="BA25" s="122">
        <v>1.3</v>
      </c>
      <c r="BB25" s="122">
        <v>2.1</v>
      </c>
      <c r="BC25" s="122">
        <v>6.8</v>
      </c>
      <c r="BD25" s="122">
        <v>7.8</v>
      </c>
      <c r="BE25" s="122">
        <v>3.6</v>
      </c>
      <c r="BF25" s="122">
        <v>2.6</v>
      </c>
      <c r="BG25" s="122">
        <v>2.5</v>
      </c>
      <c r="BH25" s="122">
        <v>2.4</v>
      </c>
      <c r="BI25" s="122">
        <v>2.1</v>
      </c>
    </row>
    <row r="26" spans="1:61" ht="15" customHeight="1" x14ac:dyDescent="0.25">
      <c r="A26" s="119" t="s">
        <v>26</v>
      </c>
      <c r="B26" s="52" t="s">
        <v>153</v>
      </c>
      <c r="C26" s="52" t="s">
        <v>153</v>
      </c>
      <c r="D26" s="52" t="s">
        <v>153</v>
      </c>
      <c r="E26" s="52" t="s">
        <v>153</v>
      </c>
      <c r="F26" s="52" t="s">
        <v>153</v>
      </c>
      <c r="G26" s="52" t="s">
        <v>153</v>
      </c>
      <c r="H26" s="52" t="s">
        <v>153</v>
      </c>
      <c r="I26" s="52" t="s">
        <v>153</v>
      </c>
      <c r="J26" s="52" t="s">
        <v>153</v>
      </c>
      <c r="K26" s="52" t="s">
        <v>153</v>
      </c>
      <c r="L26" s="52" t="s">
        <v>153</v>
      </c>
      <c r="M26" s="52" t="s">
        <v>153</v>
      </c>
      <c r="N26" s="52" t="s">
        <v>153</v>
      </c>
      <c r="O26" s="52" t="s">
        <v>153</v>
      </c>
      <c r="P26" s="52" t="s">
        <v>153</v>
      </c>
      <c r="Q26" s="52" t="s">
        <v>153</v>
      </c>
      <c r="R26" s="52" t="s">
        <v>153</v>
      </c>
      <c r="S26" s="52" t="s">
        <v>153</v>
      </c>
      <c r="T26" s="52" t="s">
        <v>153</v>
      </c>
      <c r="U26" s="52" t="s">
        <v>153</v>
      </c>
      <c r="V26" s="52" t="s">
        <v>153</v>
      </c>
      <c r="W26" s="52" t="s">
        <v>153</v>
      </c>
      <c r="X26" s="52" t="s">
        <v>153</v>
      </c>
      <c r="Y26" s="52" t="s">
        <v>153</v>
      </c>
      <c r="Z26" s="52" t="s">
        <v>153</v>
      </c>
      <c r="AA26" s="52" t="s">
        <v>153</v>
      </c>
      <c r="AB26" s="52" t="s">
        <v>153</v>
      </c>
      <c r="AC26" s="52" t="s">
        <v>153</v>
      </c>
      <c r="AD26" s="122">
        <v>1.9</v>
      </c>
      <c r="AE26" s="122">
        <v>1.8</v>
      </c>
      <c r="AF26" s="122">
        <v>2</v>
      </c>
      <c r="AG26" s="122">
        <v>2.2999999999999998</v>
      </c>
      <c r="AH26" s="122">
        <v>5.0999999999999996</v>
      </c>
      <c r="AI26" s="122">
        <v>3.9</v>
      </c>
      <c r="AJ26" s="122">
        <v>2.2000000000000002</v>
      </c>
      <c r="AK26" s="122">
        <v>1.4</v>
      </c>
      <c r="AL26" s="122">
        <v>1.5</v>
      </c>
      <c r="AM26" s="122">
        <v>1.6</v>
      </c>
      <c r="AN26" s="122">
        <v>1.6</v>
      </c>
      <c r="AO26" s="122">
        <v>2.2000000000000002</v>
      </c>
      <c r="AP26" s="122">
        <v>1</v>
      </c>
      <c r="AQ26" s="122">
        <v>0.9</v>
      </c>
      <c r="AR26" s="122">
        <v>2.5</v>
      </c>
      <c r="AS26" s="122">
        <v>2.8</v>
      </c>
      <c r="AT26" s="122">
        <v>2.6</v>
      </c>
      <c r="AU26" s="122">
        <v>0.3</v>
      </c>
      <c r="AV26" s="122">
        <v>0.2</v>
      </c>
      <c r="AW26" s="122">
        <v>0.1</v>
      </c>
      <c r="AX26" s="122">
        <v>1.3</v>
      </c>
      <c r="AY26" s="122">
        <v>1.6</v>
      </c>
      <c r="AZ26" s="122">
        <v>2.7</v>
      </c>
      <c r="BA26" s="122">
        <v>1.1000000000000001</v>
      </c>
      <c r="BB26" s="122">
        <v>2.8</v>
      </c>
      <c r="BC26" s="122">
        <v>11.6</v>
      </c>
      <c r="BD26" s="122">
        <v>4.0999999999999996</v>
      </c>
      <c r="BE26" s="122">
        <v>3.9</v>
      </c>
      <c r="BF26" s="122">
        <v>2.2999999999999998</v>
      </c>
      <c r="BG26" s="122">
        <v>2.2999999999999998</v>
      </c>
      <c r="BH26" s="122">
        <v>2.2999999999999998</v>
      </c>
      <c r="BI26" s="122">
        <v>2</v>
      </c>
    </row>
    <row r="27" spans="1:61" ht="15" customHeight="1" x14ac:dyDescent="0.25">
      <c r="A27" s="119" t="s">
        <v>451</v>
      </c>
      <c r="B27" s="122">
        <v>14.5</v>
      </c>
      <c r="C27" s="122">
        <v>15</v>
      </c>
      <c r="D27" s="122">
        <v>13.9</v>
      </c>
      <c r="E27" s="122">
        <v>17.100000000000001</v>
      </c>
      <c r="F27" s="122">
        <v>19</v>
      </c>
      <c r="G27" s="122">
        <v>16.399999999999999</v>
      </c>
      <c r="H27" s="122">
        <v>9.4</v>
      </c>
      <c r="I27" s="122">
        <v>9.6</v>
      </c>
      <c r="J27" s="122">
        <v>9.6999999999999993</v>
      </c>
      <c r="K27" s="122">
        <v>6.6</v>
      </c>
      <c r="L27" s="122">
        <v>4.8</v>
      </c>
      <c r="M27" s="122">
        <v>2.6</v>
      </c>
      <c r="N27" s="122">
        <v>6.1</v>
      </c>
      <c r="O27" s="122">
        <v>4.9000000000000004</v>
      </c>
      <c r="P27" s="122">
        <v>0.6</v>
      </c>
      <c r="Q27" s="122">
        <v>3.7</v>
      </c>
      <c r="R27" s="122">
        <v>2.9</v>
      </c>
      <c r="S27" s="122">
        <v>2</v>
      </c>
      <c r="T27" s="122">
        <v>0.7</v>
      </c>
      <c r="U27" s="122">
        <v>0.5</v>
      </c>
      <c r="V27" s="122">
        <v>3.3</v>
      </c>
      <c r="W27" s="122">
        <v>5.6</v>
      </c>
      <c r="X27" s="122">
        <v>3.5</v>
      </c>
      <c r="Y27" s="122">
        <v>3.5</v>
      </c>
      <c r="Z27" s="122">
        <v>2.2999999999999998</v>
      </c>
      <c r="AA27" s="122">
        <v>1.4</v>
      </c>
      <c r="AB27" s="52" t="s">
        <v>153</v>
      </c>
      <c r="AC27" s="122">
        <v>0.9</v>
      </c>
      <c r="AD27" s="122">
        <v>2.9</v>
      </c>
      <c r="AE27" s="122">
        <v>3.9</v>
      </c>
      <c r="AF27" s="122">
        <v>4.2</v>
      </c>
      <c r="AG27" s="122">
        <v>6.9</v>
      </c>
      <c r="AH27" s="122">
        <v>3.1</v>
      </c>
      <c r="AI27" s="122">
        <v>5.3</v>
      </c>
      <c r="AJ27" s="122">
        <v>3.8</v>
      </c>
      <c r="AK27" s="122">
        <v>1.3</v>
      </c>
      <c r="AL27" s="122">
        <v>2.4</v>
      </c>
      <c r="AM27" s="122">
        <v>1.8</v>
      </c>
      <c r="AN27" s="122">
        <v>3.1</v>
      </c>
      <c r="AO27" s="122">
        <v>3.9</v>
      </c>
      <c r="AP27" s="122">
        <v>2.9</v>
      </c>
      <c r="AQ27" s="122">
        <v>0.7</v>
      </c>
      <c r="AR27" s="122">
        <v>1.8</v>
      </c>
      <c r="AS27" s="122">
        <v>2.7</v>
      </c>
      <c r="AT27" s="122">
        <v>1.6</v>
      </c>
      <c r="AU27" s="122">
        <v>1.1000000000000001</v>
      </c>
      <c r="AV27" s="122">
        <v>-0.2</v>
      </c>
      <c r="AW27" s="122">
        <v>0.7</v>
      </c>
      <c r="AX27" s="122">
        <v>0.9</v>
      </c>
      <c r="AY27" s="122">
        <v>1.9</v>
      </c>
      <c r="AZ27" s="122">
        <v>2.6</v>
      </c>
      <c r="BA27" s="122">
        <v>7.9</v>
      </c>
      <c r="BB27" s="122">
        <v>0</v>
      </c>
      <c r="BC27" s="122">
        <v>3.7</v>
      </c>
      <c r="BD27" s="122">
        <v>6.8</v>
      </c>
      <c r="BE27" s="122">
        <v>5.8</v>
      </c>
      <c r="BF27" s="122">
        <v>5</v>
      </c>
      <c r="BG27" s="122">
        <v>5</v>
      </c>
      <c r="BH27" s="122">
        <v>4.2</v>
      </c>
      <c r="BI27" s="122">
        <v>3.9</v>
      </c>
    </row>
    <row r="28" spans="1:61" ht="15" customHeight="1" x14ac:dyDescent="0.25">
      <c r="A28" s="119" t="s">
        <v>365</v>
      </c>
      <c r="B28" s="122">
        <v>8.3000000000000007</v>
      </c>
      <c r="C28" s="122">
        <v>11.4</v>
      </c>
      <c r="D28" s="122">
        <v>13.5</v>
      </c>
      <c r="E28" s="122">
        <v>11.9</v>
      </c>
      <c r="F28" s="122">
        <v>14.3</v>
      </c>
      <c r="G28" s="122">
        <v>12.5</v>
      </c>
      <c r="H28" s="122">
        <v>9</v>
      </c>
      <c r="I28" s="122">
        <v>7.5</v>
      </c>
      <c r="J28" s="122">
        <v>6.4</v>
      </c>
      <c r="K28" s="122">
        <v>5.3</v>
      </c>
      <c r="L28" s="122">
        <v>4.4000000000000004</v>
      </c>
      <c r="M28" s="122">
        <v>3.8</v>
      </c>
      <c r="N28" s="122">
        <v>7.4</v>
      </c>
      <c r="O28" s="122">
        <v>3.1</v>
      </c>
      <c r="P28" s="122">
        <v>0.8</v>
      </c>
      <c r="Q28" s="122">
        <v>2.9</v>
      </c>
      <c r="R28" s="122">
        <v>1.9</v>
      </c>
      <c r="S28" s="122">
        <v>1.1000000000000001</v>
      </c>
      <c r="T28" s="122">
        <v>1</v>
      </c>
      <c r="U28" s="122">
        <v>1.9</v>
      </c>
      <c r="V28" s="122">
        <v>3.1</v>
      </c>
      <c r="W28" s="122">
        <v>3.9</v>
      </c>
      <c r="X28" s="122">
        <v>4.2</v>
      </c>
      <c r="Y28" s="122">
        <v>3.5</v>
      </c>
      <c r="Z28" s="122">
        <v>1.4</v>
      </c>
      <c r="AA28" s="122">
        <v>1.3</v>
      </c>
      <c r="AB28" s="52" t="s">
        <v>153</v>
      </c>
      <c r="AC28" s="122">
        <v>2.1</v>
      </c>
      <c r="AD28" s="122">
        <v>2.6</v>
      </c>
      <c r="AE28" s="122">
        <v>3.5</v>
      </c>
      <c r="AF28" s="122">
        <v>3.2</v>
      </c>
      <c r="AG28" s="122">
        <v>3.2</v>
      </c>
      <c r="AH28" s="122">
        <v>4.4000000000000004</v>
      </c>
      <c r="AI28" s="122">
        <v>3.6</v>
      </c>
      <c r="AJ28" s="122">
        <v>2.8</v>
      </c>
      <c r="AK28" s="122">
        <v>1.4</v>
      </c>
      <c r="AL28" s="122">
        <v>0.8</v>
      </c>
      <c r="AM28" s="122">
        <v>1.8</v>
      </c>
      <c r="AN28" s="122">
        <v>1.9</v>
      </c>
      <c r="AO28" s="122">
        <v>3.3</v>
      </c>
      <c r="AP28" s="122">
        <v>2.8</v>
      </c>
      <c r="AQ28" s="122">
        <v>1.2</v>
      </c>
      <c r="AR28" s="122">
        <v>1.3</v>
      </c>
      <c r="AS28" s="122">
        <v>1.6</v>
      </c>
      <c r="AT28" s="122">
        <v>1.2</v>
      </c>
      <c r="AU28" s="122">
        <v>1</v>
      </c>
      <c r="AV28" s="122">
        <v>1.2</v>
      </c>
      <c r="AW28" s="122">
        <v>1.5</v>
      </c>
      <c r="AX28" s="122">
        <v>1.5</v>
      </c>
      <c r="AY28" s="122">
        <v>2</v>
      </c>
      <c r="AZ28" s="122">
        <v>2.4</v>
      </c>
      <c r="BA28" s="122">
        <v>2.8</v>
      </c>
      <c r="BB28" s="122">
        <v>2.2000000000000002</v>
      </c>
      <c r="BC28" s="122">
        <v>3.1</v>
      </c>
      <c r="BD28" s="122">
        <v>5.8</v>
      </c>
      <c r="BE28" s="122">
        <v>5.6</v>
      </c>
      <c r="BF28" s="122">
        <v>4.7</v>
      </c>
      <c r="BG28" s="122">
        <v>4.5</v>
      </c>
      <c r="BH28" s="122">
        <v>3.8</v>
      </c>
      <c r="BI28" s="122">
        <v>3.5</v>
      </c>
    </row>
    <row r="29" spans="1:61" ht="15" customHeight="1" x14ac:dyDescent="0.25">
      <c r="A29" s="119" t="s">
        <v>452</v>
      </c>
      <c r="B29" s="52" t="s">
        <v>153</v>
      </c>
      <c r="C29" s="52" t="s">
        <v>153</v>
      </c>
      <c r="D29" s="52" t="s">
        <v>153</v>
      </c>
      <c r="E29" s="52" t="s">
        <v>153</v>
      </c>
      <c r="F29" s="52" t="s">
        <v>153</v>
      </c>
      <c r="G29" s="52" t="s">
        <v>153</v>
      </c>
      <c r="H29" s="52" t="s">
        <v>153</v>
      </c>
      <c r="I29" s="52" t="s">
        <v>153</v>
      </c>
      <c r="J29" s="52" t="s">
        <v>153</v>
      </c>
      <c r="K29" s="52" t="s">
        <v>153</v>
      </c>
      <c r="L29" s="52" t="s">
        <v>153</v>
      </c>
      <c r="M29" s="52" t="s">
        <v>153</v>
      </c>
      <c r="N29" s="52" t="s">
        <v>153</v>
      </c>
      <c r="O29" s="52" t="s">
        <v>153</v>
      </c>
      <c r="P29" s="52" t="s">
        <v>153</v>
      </c>
      <c r="Q29" s="52" t="s">
        <v>153</v>
      </c>
      <c r="R29" s="52" t="s">
        <v>153</v>
      </c>
      <c r="S29" s="52" t="s">
        <v>153</v>
      </c>
      <c r="T29" s="52" t="s">
        <v>153</v>
      </c>
      <c r="U29" s="52" t="s">
        <v>153</v>
      </c>
      <c r="V29" s="52" t="s">
        <v>153</v>
      </c>
      <c r="W29" s="52" t="s">
        <v>153</v>
      </c>
      <c r="X29" s="52" t="s">
        <v>153</v>
      </c>
      <c r="Y29" s="52" t="s">
        <v>153</v>
      </c>
      <c r="Z29" s="52" t="s">
        <v>153</v>
      </c>
      <c r="AA29" s="52" t="s">
        <v>153</v>
      </c>
      <c r="AB29" s="52" t="s">
        <v>153</v>
      </c>
      <c r="AC29" s="52" t="s">
        <v>153</v>
      </c>
      <c r="AD29" s="122">
        <v>0.5</v>
      </c>
      <c r="AE29" s="122">
        <v>1.9</v>
      </c>
      <c r="AF29" s="122">
        <v>0.3</v>
      </c>
      <c r="AG29" s="122">
        <v>1.1000000000000001</v>
      </c>
      <c r="AH29" s="122">
        <v>3.3</v>
      </c>
      <c r="AI29" s="122">
        <v>0.5</v>
      </c>
      <c r="AJ29" s="122">
        <v>-1.2</v>
      </c>
      <c r="AK29" s="122">
        <v>0.2</v>
      </c>
      <c r="AL29" s="122">
        <v>-1.4</v>
      </c>
      <c r="AM29" s="122">
        <v>1.9</v>
      </c>
      <c r="AN29" s="122">
        <v>1.2</v>
      </c>
      <c r="AO29" s="122">
        <v>0.1</v>
      </c>
      <c r="AP29" s="122">
        <v>1.4</v>
      </c>
      <c r="AQ29" s="122">
        <v>-0.5</v>
      </c>
      <c r="AR29" s="122">
        <v>-1.2</v>
      </c>
      <c r="AS29" s="122">
        <v>-1.7</v>
      </c>
      <c r="AT29" s="122">
        <v>-1.4</v>
      </c>
      <c r="AU29" s="122">
        <v>1.1000000000000001</v>
      </c>
      <c r="AV29" s="122">
        <v>1</v>
      </c>
      <c r="AW29" s="122">
        <v>2.5</v>
      </c>
      <c r="AX29" s="122">
        <v>0.3</v>
      </c>
      <c r="AY29" s="122">
        <v>0</v>
      </c>
      <c r="AZ29" s="122">
        <v>1.1000000000000001</v>
      </c>
      <c r="BA29" s="122">
        <v>2.5</v>
      </c>
      <c r="BB29" s="122">
        <v>0.9</v>
      </c>
      <c r="BC29" s="122">
        <v>-2.7</v>
      </c>
      <c r="BD29" s="122">
        <v>-1.1000000000000001</v>
      </c>
      <c r="BE29" s="122">
        <v>1.9</v>
      </c>
      <c r="BF29" s="122">
        <v>0.7</v>
      </c>
      <c r="BG29" s="122">
        <v>1.2</v>
      </c>
      <c r="BH29" s="122">
        <v>0.8</v>
      </c>
      <c r="BI29" s="122">
        <v>1.1000000000000001</v>
      </c>
    </row>
    <row r="30" spans="1:61" ht="15" customHeight="1" x14ac:dyDescent="0.25">
      <c r="A30" s="125" t="s">
        <v>453</v>
      </c>
      <c r="B30" s="122"/>
      <c r="C30" s="122"/>
      <c r="D30" s="122"/>
      <c r="E30" s="122"/>
      <c r="F30" s="122"/>
      <c r="G30" s="122"/>
      <c r="H30" s="122"/>
      <c r="I30" s="122"/>
      <c r="J30" s="122"/>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c r="AK30" s="122"/>
      <c r="AL30" s="122"/>
      <c r="AM30" s="122"/>
      <c r="AN30" s="122"/>
      <c r="AO30" s="122"/>
      <c r="AP30" s="122"/>
      <c r="AQ30" s="122"/>
      <c r="AR30" s="79">
        <v>7.1</v>
      </c>
      <c r="AS30" s="79">
        <v>7.2</v>
      </c>
      <c r="AT30" s="79">
        <v>7.6</v>
      </c>
      <c r="AU30" s="79">
        <v>6.9</v>
      </c>
      <c r="AV30" s="79">
        <v>6.3</v>
      </c>
      <c r="AW30" s="79">
        <v>5.7</v>
      </c>
      <c r="AX30" s="79">
        <v>5.4</v>
      </c>
      <c r="AY30" s="122">
        <v>5.8</v>
      </c>
      <c r="AZ30" s="122">
        <v>5.9</v>
      </c>
      <c r="BA30" s="122">
        <v>5.6</v>
      </c>
      <c r="BB30" s="122">
        <v>6.1</v>
      </c>
      <c r="BC30" s="122">
        <v>4.7</v>
      </c>
      <c r="BD30" s="122">
        <v>4.8</v>
      </c>
      <c r="BE30" s="122">
        <v>5.7</v>
      </c>
      <c r="BF30" s="122">
        <v>6</v>
      </c>
      <c r="BG30" s="122">
        <v>5.9</v>
      </c>
      <c r="BH30" s="122">
        <v>6</v>
      </c>
      <c r="BI30" s="122">
        <v>6.1</v>
      </c>
    </row>
    <row r="31" spans="1:61" ht="15" customHeight="1" x14ac:dyDescent="0.25">
      <c r="A31" s="119"/>
      <c r="B31" s="119"/>
      <c r="C31" s="119"/>
      <c r="D31" s="119"/>
      <c r="E31" s="119"/>
      <c r="F31" s="119"/>
      <c r="G31" s="119"/>
      <c r="H31" s="119"/>
      <c r="I31" s="119"/>
      <c r="J31" s="119"/>
      <c r="K31" s="119"/>
      <c r="L31" s="119"/>
      <c r="M31" s="119"/>
      <c r="N31" s="119"/>
      <c r="O31" s="119"/>
      <c r="P31" s="119"/>
      <c r="Q31" s="119"/>
      <c r="R31" s="119"/>
      <c r="S31" s="119"/>
      <c r="T31" s="119"/>
      <c r="U31" s="119"/>
      <c r="V31" s="119"/>
      <c r="W31" s="119"/>
      <c r="X31" s="119"/>
      <c r="Y31" s="119"/>
      <c r="Z31" s="119"/>
      <c r="AA31" s="119"/>
      <c r="AB31" s="119"/>
      <c r="AC31" s="119"/>
      <c r="AD31" s="119"/>
      <c r="AE31" s="119"/>
      <c r="AF31" s="119"/>
      <c r="AG31" s="119"/>
      <c r="AH31" s="119"/>
      <c r="AI31" s="119"/>
      <c r="AJ31" s="119"/>
      <c r="AK31" s="119"/>
      <c r="AL31" s="119"/>
      <c r="AM31" s="119"/>
      <c r="AN31" s="119"/>
      <c r="AO31" s="119"/>
      <c r="AP31" s="119"/>
      <c r="AQ31" s="119"/>
      <c r="AR31" s="119"/>
      <c r="AS31" s="119"/>
      <c r="AT31" s="119"/>
      <c r="AU31" s="119"/>
      <c r="AV31" s="119"/>
      <c r="AW31" s="119"/>
      <c r="AX31" s="119"/>
      <c r="AY31" s="119"/>
      <c r="AZ31" s="119"/>
      <c r="BA31" s="119"/>
      <c r="BB31" s="119"/>
      <c r="BC31" s="119"/>
      <c r="BD31" s="119"/>
      <c r="BE31" s="119"/>
      <c r="BF31" s="119"/>
      <c r="BG31" s="119"/>
      <c r="BH31" s="119"/>
      <c r="BI31" s="119"/>
    </row>
    <row r="32" spans="1:61" ht="15" customHeight="1" x14ac:dyDescent="0.25">
      <c r="A32" s="121" t="s">
        <v>366</v>
      </c>
      <c r="B32" s="119"/>
      <c r="C32" s="119"/>
      <c r="D32" s="119"/>
      <c r="E32" s="119"/>
      <c r="F32" s="119"/>
      <c r="G32" s="119"/>
      <c r="H32" s="119"/>
      <c r="I32" s="119"/>
      <c r="J32" s="119"/>
      <c r="K32" s="119"/>
      <c r="L32" s="119"/>
      <c r="M32" s="119"/>
      <c r="N32" s="119"/>
      <c r="O32" s="119"/>
      <c r="P32" s="119"/>
      <c r="Q32" s="119"/>
      <c r="R32" s="119"/>
      <c r="S32" s="119"/>
      <c r="T32" s="119"/>
      <c r="U32" s="119"/>
      <c r="V32" s="119"/>
      <c r="W32" s="119"/>
      <c r="X32" s="119"/>
      <c r="Y32" s="119"/>
      <c r="Z32" s="119"/>
      <c r="AA32" s="119"/>
      <c r="AB32" s="119"/>
      <c r="AC32" s="119"/>
      <c r="AD32" s="119"/>
      <c r="AE32" s="119"/>
      <c r="AF32" s="119"/>
      <c r="AG32" s="119"/>
      <c r="AH32" s="119"/>
      <c r="AI32" s="119"/>
      <c r="AJ32" s="119"/>
      <c r="AK32" s="119"/>
      <c r="AL32" s="119"/>
      <c r="AM32" s="119"/>
      <c r="AN32" s="119"/>
      <c r="AO32" s="119"/>
      <c r="AP32" s="119"/>
      <c r="AQ32" s="119"/>
      <c r="AR32" s="119"/>
      <c r="AS32" s="119"/>
      <c r="AT32" s="119"/>
      <c r="AU32" s="119"/>
      <c r="AV32" s="119"/>
      <c r="AW32" s="119"/>
      <c r="AX32" s="119"/>
      <c r="AY32" s="119"/>
      <c r="AZ32" s="119"/>
      <c r="BA32" s="119"/>
      <c r="BB32" s="119"/>
      <c r="BC32" s="119"/>
      <c r="BD32" s="119"/>
      <c r="BE32" s="119"/>
      <c r="BF32" s="119"/>
      <c r="BG32" s="119"/>
      <c r="BH32" s="119"/>
      <c r="BI32" s="119"/>
    </row>
    <row r="33" spans="1:61" ht="15" customHeight="1" x14ac:dyDescent="0.25">
      <c r="A33" s="119" t="s">
        <v>27</v>
      </c>
      <c r="B33" s="122">
        <v>1.4</v>
      </c>
      <c r="C33" s="122">
        <v>1.4</v>
      </c>
      <c r="D33" s="122">
        <v>1.3</v>
      </c>
      <c r="E33" s="122">
        <v>0.9</v>
      </c>
      <c r="F33" s="122">
        <v>1.5</v>
      </c>
      <c r="G33" s="122">
        <v>1.5</v>
      </c>
      <c r="H33" s="122">
        <v>1.4</v>
      </c>
      <c r="I33" s="122">
        <v>1</v>
      </c>
      <c r="J33" s="122">
        <v>1</v>
      </c>
      <c r="K33" s="122">
        <v>1.8</v>
      </c>
      <c r="L33" s="122">
        <v>1.2</v>
      </c>
      <c r="M33" s="122">
        <v>1.4</v>
      </c>
      <c r="N33" s="122">
        <v>1.1000000000000001</v>
      </c>
      <c r="O33" s="122">
        <v>1.4</v>
      </c>
      <c r="P33" s="122">
        <v>0.3</v>
      </c>
      <c r="Q33" s="122">
        <v>0.9</v>
      </c>
      <c r="R33" s="122">
        <v>1.3</v>
      </c>
      <c r="S33" s="122">
        <v>2.6</v>
      </c>
      <c r="T33" s="122">
        <v>1.2</v>
      </c>
      <c r="U33" s="122">
        <v>1.9</v>
      </c>
      <c r="V33" s="122">
        <v>2</v>
      </c>
      <c r="W33" s="122">
        <v>1</v>
      </c>
      <c r="X33" s="122">
        <v>1.5</v>
      </c>
      <c r="Y33" s="122">
        <v>0.9</v>
      </c>
      <c r="Z33" s="122">
        <v>1.6</v>
      </c>
      <c r="AA33" s="122">
        <v>1.6</v>
      </c>
      <c r="AB33" s="52" t="s">
        <v>153</v>
      </c>
      <c r="AC33" s="122">
        <v>2.1</v>
      </c>
      <c r="AD33" s="122">
        <v>1.7</v>
      </c>
      <c r="AE33" s="122">
        <v>1.5</v>
      </c>
      <c r="AF33" s="122">
        <v>1.4</v>
      </c>
      <c r="AG33" s="122">
        <v>1.2</v>
      </c>
      <c r="AH33" s="122">
        <v>0.9</v>
      </c>
      <c r="AI33" s="122">
        <v>0.6</v>
      </c>
      <c r="AJ33" s="122">
        <v>0.2</v>
      </c>
      <c r="AK33" s="122">
        <v>0.6</v>
      </c>
      <c r="AL33" s="122">
        <v>0.9</v>
      </c>
      <c r="AM33" s="122">
        <v>0.6</v>
      </c>
      <c r="AN33" s="122">
        <v>1.9</v>
      </c>
      <c r="AO33" s="122">
        <v>1.7</v>
      </c>
      <c r="AP33" s="122">
        <v>0.7</v>
      </c>
      <c r="AQ33" s="122">
        <v>-0.3</v>
      </c>
      <c r="AR33" s="122">
        <v>0</v>
      </c>
      <c r="AS33" s="122">
        <v>1.5</v>
      </c>
      <c r="AT33" s="122">
        <v>0.8</v>
      </c>
      <c r="AU33" s="122">
        <v>-0.5</v>
      </c>
      <c r="AV33" s="122">
        <v>0.4</v>
      </c>
      <c r="AW33" s="122">
        <v>0.4</v>
      </c>
      <c r="AX33" s="122">
        <v>0.8</v>
      </c>
      <c r="AY33" s="122">
        <v>1.2</v>
      </c>
      <c r="AZ33" s="122">
        <v>1.5</v>
      </c>
      <c r="BA33" s="122">
        <v>0.4</v>
      </c>
      <c r="BB33" s="122">
        <v>0.9</v>
      </c>
      <c r="BC33" s="122">
        <v>2.4</v>
      </c>
      <c r="BD33" s="122">
        <v>1.9</v>
      </c>
      <c r="BE33" s="122">
        <v>0.9</v>
      </c>
      <c r="BF33" s="122">
        <v>0.3</v>
      </c>
      <c r="BG33" s="122">
        <v>0.3</v>
      </c>
      <c r="BH33" s="122">
        <v>0.1</v>
      </c>
      <c r="BI33" s="122">
        <v>0.1</v>
      </c>
    </row>
    <row r="34" spans="1:61" ht="15" customHeight="1" x14ac:dyDescent="0.25">
      <c r="A34" s="119" t="s">
        <v>28</v>
      </c>
      <c r="B34" s="122">
        <v>1.6</v>
      </c>
      <c r="C34" s="122">
        <v>1</v>
      </c>
      <c r="D34" s="122">
        <v>0.4</v>
      </c>
      <c r="E34" s="122">
        <v>0.9</v>
      </c>
      <c r="F34" s="122">
        <v>1.1000000000000001</v>
      </c>
      <c r="G34" s="122">
        <v>0.6</v>
      </c>
      <c r="H34" s="122">
        <v>1</v>
      </c>
      <c r="I34" s="122">
        <v>1.3</v>
      </c>
      <c r="J34" s="122">
        <v>0.9</v>
      </c>
      <c r="K34" s="122">
        <v>1.6</v>
      </c>
      <c r="L34" s="122">
        <v>1.3</v>
      </c>
      <c r="M34" s="122">
        <v>0.2</v>
      </c>
      <c r="N34" s="122">
        <v>-0.9</v>
      </c>
      <c r="O34" s="122">
        <v>-0.3</v>
      </c>
      <c r="P34" s="122">
        <v>0.5</v>
      </c>
      <c r="Q34" s="122">
        <v>1.7</v>
      </c>
      <c r="R34" s="122">
        <v>2.1</v>
      </c>
      <c r="S34" s="122">
        <v>2.9</v>
      </c>
      <c r="T34" s="122">
        <v>1.2</v>
      </c>
      <c r="U34" s="122">
        <v>2.5</v>
      </c>
      <c r="V34" s="122">
        <v>2.6</v>
      </c>
      <c r="W34" s="122">
        <v>1.4</v>
      </c>
      <c r="X34" s="122">
        <v>1.5</v>
      </c>
      <c r="Y34" s="122">
        <v>0.1</v>
      </c>
      <c r="Z34" s="122">
        <v>0.8</v>
      </c>
      <c r="AA34" s="122">
        <v>1.9</v>
      </c>
      <c r="AB34" s="52" t="s">
        <v>153</v>
      </c>
      <c r="AC34" s="122">
        <v>2.7</v>
      </c>
      <c r="AD34" s="122">
        <v>2.4</v>
      </c>
      <c r="AE34" s="122">
        <v>2.8</v>
      </c>
      <c r="AF34" s="122">
        <v>2.1</v>
      </c>
      <c r="AG34" s="122">
        <v>1.7</v>
      </c>
      <c r="AH34" s="122">
        <v>1.2</v>
      </c>
      <c r="AI34" s="122">
        <v>0.1</v>
      </c>
      <c r="AJ34" s="122">
        <v>-0.8</v>
      </c>
      <c r="AK34" s="122">
        <v>-0.3</v>
      </c>
      <c r="AL34" s="122">
        <v>0.7</v>
      </c>
      <c r="AM34" s="122">
        <v>1.6</v>
      </c>
      <c r="AN34" s="122">
        <v>2.8</v>
      </c>
      <c r="AO34" s="122">
        <v>2.2999999999999998</v>
      </c>
      <c r="AP34" s="122">
        <v>0.1</v>
      </c>
      <c r="AQ34" s="122">
        <v>-1</v>
      </c>
      <c r="AR34" s="122">
        <v>0</v>
      </c>
      <c r="AS34" s="122">
        <v>0.6</v>
      </c>
      <c r="AT34" s="122">
        <v>-0.7</v>
      </c>
      <c r="AU34" s="122">
        <v>-0.6</v>
      </c>
      <c r="AV34" s="122">
        <v>0.9</v>
      </c>
      <c r="AW34" s="122">
        <v>1.3</v>
      </c>
      <c r="AX34" s="122">
        <v>2</v>
      </c>
      <c r="AY34" s="122">
        <v>2.2000000000000002</v>
      </c>
      <c r="AZ34" s="122">
        <v>2</v>
      </c>
      <c r="BA34" s="122">
        <v>0</v>
      </c>
      <c r="BB34" s="122">
        <v>1.5</v>
      </c>
      <c r="BC34" s="122">
        <v>3.2</v>
      </c>
      <c r="BD34" s="122">
        <v>1.8</v>
      </c>
      <c r="BE34" s="122">
        <v>0.5</v>
      </c>
      <c r="BF34" s="122">
        <v>0.1</v>
      </c>
      <c r="BG34" s="122">
        <v>0.1</v>
      </c>
      <c r="BH34" s="122">
        <v>-0.1</v>
      </c>
      <c r="BI34" s="122">
        <v>-0.1</v>
      </c>
    </row>
    <row r="35" spans="1:61" ht="15" customHeight="1" x14ac:dyDescent="0.25">
      <c r="A35" s="119" t="s">
        <v>29</v>
      </c>
      <c r="B35" s="126">
        <v>86</v>
      </c>
      <c r="C35" s="126">
        <v>107</v>
      </c>
      <c r="D35" s="126">
        <v>159</v>
      </c>
      <c r="E35" s="126">
        <v>162</v>
      </c>
      <c r="F35" s="126">
        <v>187</v>
      </c>
      <c r="G35" s="126">
        <v>236</v>
      </c>
      <c r="H35" s="126">
        <v>266</v>
      </c>
      <c r="I35" s="126">
        <v>252</v>
      </c>
      <c r="J35" s="126">
        <v>259</v>
      </c>
      <c r="K35" s="126">
        <v>273</v>
      </c>
      <c r="L35" s="126">
        <v>273</v>
      </c>
      <c r="M35" s="126">
        <v>343</v>
      </c>
      <c r="N35" s="126">
        <v>459</v>
      </c>
      <c r="O35" s="126">
        <v>564</v>
      </c>
      <c r="P35" s="126">
        <v>556</v>
      </c>
      <c r="Q35" s="126">
        <v>519</v>
      </c>
      <c r="R35" s="126">
        <v>484</v>
      </c>
      <c r="S35" s="126">
        <v>479</v>
      </c>
      <c r="T35" s="126">
        <v>485</v>
      </c>
      <c r="U35" s="126">
        <v>454</v>
      </c>
      <c r="V35" s="126">
        <v>423</v>
      </c>
      <c r="W35" s="126">
        <v>404</v>
      </c>
      <c r="X35" s="126">
        <v>411</v>
      </c>
      <c r="Y35" s="126">
        <v>471</v>
      </c>
      <c r="Z35" s="126">
        <v>531</v>
      </c>
      <c r="AA35" s="126">
        <v>521</v>
      </c>
      <c r="AB35" s="126">
        <v>620</v>
      </c>
      <c r="AC35" s="126">
        <v>595</v>
      </c>
      <c r="AD35" s="126">
        <v>556</v>
      </c>
      <c r="AE35" s="126">
        <v>469</v>
      </c>
      <c r="AF35" s="126">
        <v>423</v>
      </c>
      <c r="AG35" s="126">
        <v>392</v>
      </c>
      <c r="AH35" s="126">
        <v>374</v>
      </c>
      <c r="AI35" s="126">
        <v>417</v>
      </c>
      <c r="AJ35" s="126">
        <v>500</v>
      </c>
      <c r="AK35" s="126">
        <v>576</v>
      </c>
      <c r="AL35" s="126">
        <v>598</v>
      </c>
      <c r="AM35" s="126">
        <v>525</v>
      </c>
      <c r="AN35" s="126">
        <v>466</v>
      </c>
      <c r="AO35" s="126">
        <v>427</v>
      </c>
      <c r="AP35" s="126">
        <v>489</v>
      </c>
      <c r="AQ35" s="126">
        <v>547</v>
      </c>
      <c r="AR35" s="126">
        <v>543</v>
      </c>
      <c r="AS35" s="126">
        <v>622</v>
      </c>
      <c r="AT35" s="126">
        <v>754</v>
      </c>
      <c r="AU35" s="126">
        <v>763</v>
      </c>
      <c r="AV35" s="126">
        <v>724</v>
      </c>
      <c r="AW35" s="126">
        <v>645</v>
      </c>
      <c r="AX35" s="126">
        <v>546</v>
      </c>
      <c r="AY35" s="126">
        <v>459</v>
      </c>
      <c r="AZ35" s="126">
        <v>423</v>
      </c>
      <c r="BA35" s="126">
        <v>465</v>
      </c>
      <c r="BB35" s="126">
        <v>408</v>
      </c>
      <c r="BC35" s="126">
        <v>350</v>
      </c>
      <c r="BD35" s="126">
        <v>360</v>
      </c>
      <c r="BE35" s="126">
        <v>410</v>
      </c>
      <c r="BF35" s="126">
        <v>430</v>
      </c>
      <c r="BG35" s="126">
        <v>450</v>
      </c>
      <c r="BH35" s="126">
        <v>470</v>
      </c>
      <c r="BI35" s="126">
        <v>495</v>
      </c>
    </row>
    <row r="36" spans="1:61" ht="15" customHeight="1" x14ac:dyDescent="0.25">
      <c r="A36" s="119" t="s">
        <v>30</v>
      </c>
      <c r="B36" s="122">
        <v>1.6</v>
      </c>
      <c r="C36" s="122">
        <v>2</v>
      </c>
      <c r="D36" s="122">
        <v>2.9</v>
      </c>
      <c r="E36" s="122">
        <v>2.9</v>
      </c>
      <c r="F36" s="122">
        <v>3.3</v>
      </c>
      <c r="G36" s="122">
        <v>4.2</v>
      </c>
      <c r="H36" s="122">
        <v>4.5999999999999996</v>
      </c>
      <c r="I36" s="122">
        <v>4.3</v>
      </c>
      <c r="J36" s="122">
        <v>4.4000000000000004</v>
      </c>
      <c r="K36" s="122">
        <v>4.5999999999999996</v>
      </c>
      <c r="L36" s="122">
        <v>4.5</v>
      </c>
      <c r="M36" s="122">
        <v>5.6</v>
      </c>
      <c r="N36" s="122">
        <v>7.4</v>
      </c>
      <c r="O36" s="122">
        <v>9</v>
      </c>
      <c r="P36" s="122">
        <v>8.8000000000000007</v>
      </c>
      <c r="Q36" s="122">
        <v>8.1999999999999993</v>
      </c>
      <c r="R36" s="122">
        <v>7.5</v>
      </c>
      <c r="S36" s="122">
        <v>7.2</v>
      </c>
      <c r="T36" s="122">
        <v>7.3</v>
      </c>
      <c r="U36" s="122">
        <v>6.7</v>
      </c>
      <c r="V36" s="122">
        <v>6.1</v>
      </c>
      <c r="W36" s="122">
        <v>5.8</v>
      </c>
      <c r="X36" s="122">
        <v>5.8</v>
      </c>
      <c r="Y36" s="122">
        <v>6.5</v>
      </c>
      <c r="Z36" s="122">
        <v>7.3</v>
      </c>
      <c r="AA36" s="122">
        <v>7</v>
      </c>
      <c r="AB36" s="122">
        <v>8.1</v>
      </c>
      <c r="AC36" s="122">
        <v>7.6</v>
      </c>
      <c r="AD36" s="122">
        <v>7</v>
      </c>
      <c r="AE36" s="122">
        <v>5.8</v>
      </c>
      <c r="AF36" s="122">
        <v>5.2</v>
      </c>
      <c r="AG36" s="122">
        <v>4.7</v>
      </c>
      <c r="AH36" s="122">
        <v>4.5</v>
      </c>
      <c r="AI36" s="122">
        <v>4.9000000000000004</v>
      </c>
      <c r="AJ36" s="122">
        <v>5.9</v>
      </c>
      <c r="AK36" s="122">
        <v>6.8</v>
      </c>
      <c r="AL36" s="122">
        <v>7</v>
      </c>
      <c r="AM36" s="122">
        <v>6.1</v>
      </c>
      <c r="AN36" s="122">
        <v>5.3</v>
      </c>
      <c r="AO36" s="122">
        <v>4.8</v>
      </c>
      <c r="AP36" s="122">
        <v>5.4</v>
      </c>
      <c r="AQ36" s="122">
        <v>6.1</v>
      </c>
      <c r="AR36" s="122">
        <v>6</v>
      </c>
      <c r="AS36" s="122">
        <v>6.8</v>
      </c>
      <c r="AT36" s="122">
        <v>8.1999999999999993</v>
      </c>
      <c r="AU36" s="122">
        <v>8.3000000000000007</v>
      </c>
      <c r="AV36" s="122">
        <v>7.9</v>
      </c>
      <c r="AW36" s="122">
        <v>7</v>
      </c>
      <c r="AX36" s="122">
        <v>5.9</v>
      </c>
      <c r="AY36" s="122">
        <v>4.9000000000000004</v>
      </c>
      <c r="AZ36" s="122">
        <v>4.4000000000000004</v>
      </c>
      <c r="BA36" s="122">
        <v>4.9000000000000004</v>
      </c>
      <c r="BB36" s="122">
        <v>4.2</v>
      </c>
      <c r="BC36" s="122">
        <v>3.5</v>
      </c>
      <c r="BD36" s="122">
        <v>3.6</v>
      </c>
      <c r="BE36" s="122">
        <v>4</v>
      </c>
      <c r="BF36" s="122">
        <v>4.2</v>
      </c>
      <c r="BG36" s="122">
        <v>4.4000000000000004</v>
      </c>
      <c r="BH36" s="122">
        <v>4.5999999999999996</v>
      </c>
      <c r="BI36" s="122">
        <v>4.8</v>
      </c>
    </row>
    <row r="37" spans="1:61" ht="15" customHeight="1" x14ac:dyDescent="0.25">
      <c r="A37" s="119" t="s">
        <v>31</v>
      </c>
      <c r="B37" s="122">
        <v>-0.2</v>
      </c>
      <c r="C37" s="122">
        <v>-0.3</v>
      </c>
      <c r="D37" s="122">
        <v>-1</v>
      </c>
      <c r="E37" s="122">
        <v>0</v>
      </c>
      <c r="F37" s="122">
        <v>-2.1</v>
      </c>
      <c r="G37" s="122">
        <v>-2.9</v>
      </c>
      <c r="H37" s="122">
        <v>1.2</v>
      </c>
      <c r="I37" s="122">
        <v>-1</v>
      </c>
      <c r="J37" s="122">
        <v>-0.8</v>
      </c>
      <c r="K37" s="122">
        <v>0.9</v>
      </c>
      <c r="L37" s="122">
        <v>1.6</v>
      </c>
      <c r="M37" s="122">
        <v>-0.2</v>
      </c>
      <c r="N37" s="122">
        <v>-2</v>
      </c>
      <c r="O37" s="122">
        <v>-2.2000000000000002</v>
      </c>
      <c r="P37" s="122">
        <v>0.4</v>
      </c>
      <c r="Q37" s="122">
        <v>0.5</v>
      </c>
      <c r="R37" s="122">
        <v>1.7</v>
      </c>
      <c r="S37" s="122">
        <v>1</v>
      </c>
      <c r="T37" s="122">
        <v>1.6</v>
      </c>
      <c r="U37" s="122">
        <v>2.1</v>
      </c>
      <c r="V37" s="122">
        <v>2.6</v>
      </c>
      <c r="W37" s="122">
        <v>1.3</v>
      </c>
      <c r="X37" s="122">
        <v>2.5</v>
      </c>
      <c r="Y37" s="122">
        <v>-0.2</v>
      </c>
      <c r="Z37" s="122">
        <v>1</v>
      </c>
      <c r="AA37" s="122">
        <v>2.4</v>
      </c>
      <c r="AB37" s="52" t="s">
        <v>153</v>
      </c>
      <c r="AC37" s="122">
        <v>3.1</v>
      </c>
      <c r="AD37" s="122">
        <v>2.1</v>
      </c>
      <c r="AE37" s="122">
        <v>2.2000000000000002</v>
      </c>
      <c r="AF37" s="122">
        <v>2.8</v>
      </c>
      <c r="AG37" s="122">
        <v>0.9</v>
      </c>
      <c r="AH37" s="122">
        <v>1.3</v>
      </c>
      <c r="AI37" s="122">
        <v>-0.5</v>
      </c>
      <c r="AJ37" s="122">
        <v>-1.1000000000000001</v>
      </c>
      <c r="AK37" s="122">
        <v>0.3</v>
      </c>
      <c r="AL37" s="122">
        <v>-0.3</v>
      </c>
      <c r="AM37" s="122">
        <v>1.9</v>
      </c>
      <c r="AN37" s="122">
        <v>2.9</v>
      </c>
      <c r="AO37" s="122">
        <v>1.6</v>
      </c>
      <c r="AP37" s="122">
        <v>-1.4</v>
      </c>
      <c r="AQ37" s="122">
        <v>-0.7</v>
      </c>
      <c r="AR37" s="122">
        <v>0.9</v>
      </c>
      <c r="AS37" s="122">
        <v>-0.9</v>
      </c>
      <c r="AT37" s="122">
        <v>-0.9</v>
      </c>
      <c r="AU37" s="122">
        <v>0.7</v>
      </c>
      <c r="AV37" s="122">
        <v>1</v>
      </c>
      <c r="AW37" s="122">
        <v>2.2999999999999998</v>
      </c>
      <c r="AX37" s="122">
        <v>2.2999999999999998</v>
      </c>
      <c r="AY37" s="122">
        <v>2.7</v>
      </c>
      <c r="AZ37" s="122">
        <v>2.6</v>
      </c>
      <c r="BA37" s="122">
        <v>-4</v>
      </c>
      <c r="BB37" s="122">
        <v>3.3</v>
      </c>
      <c r="BC37" s="122">
        <v>3.9</v>
      </c>
      <c r="BD37" s="122">
        <v>1.2</v>
      </c>
      <c r="BE37" s="122">
        <v>0.5</v>
      </c>
      <c r="BF37" s="122">
        <v>0</v>
      </c>
      <c r="BG37" s="122">
        <v>0.1</v>
      </c>
      <c r="BH37" s="122">
        <v>0.1</v>
      </c>
      <c r="BI37" s="122">
        <v>0.2</v>
      </c>
    </row>
    <row r="38" spans="1:61" ht="15" customHeight="1" x14ac:dyDescent="0.25">
      <c r="A38" s="119"/>
      <c r="B38" s="119"/>
      <c r="C38" s="119"/>
      <c r="D38" s="119"/>
      <c r="E38" s="119"/>
      <c r="F38" s="119"/>
      <c r="G38" s="119"/>
      <c r="H38" s="119"/>
      <c r="I38" s="119"/>
      <c r="J38" s="119"/>
      <c r="K38" s="119"/>
      <c r="L38" s="119"/>
      <c r="M38" s="119"/>
      <c r="N38" s="119"/>
      <c r="O38" s="119"/>
      <c r="P38" s="119"/>
      <c r="Q38" s="119"/>
      <c r="R38" s="119"/>
      <c r="S38" s="119"/>
      <c r="T38" s="119"/>
      <c r="U38" s="119"/>
      <c r="V38" s="119"/>
      <c r="W38" s="119"/>
      <c r="X38" s="119"/>
      <c r="Y38" s="119"/>
      <c r="Z38" s="119"/>
      <c r="AA38" s="119"/>
      <c r="AB38" s="119"/>
      <c r="AC38" s="119"/>
      <c r="AD38" s="119"/>
      <c r="AE38" s="119"/>
      <c r="AF38" s="119"/>
      <c r="AG38" s="119"/>
      <c r="AH38" s="119"/>
      <c r="AI38" s="119"/>
      <c r="AJ38" s="119"/>
      <c r="AK38" s="119"/>
      <c r="AL38" s="119"/>
      <c r="AM38" s="119"/>
      <c r="AN38" s="119"/>
      <c r="AO38" s="119"/>
      <c r="AP38" s="119"/>
      <c r="AQ38" s="119"/>
      <c r="AR38" s="119"/>
      <c r="AS38" s="119"/>
      <c r="AT38" s="119"/>
      <c r="AU38" s="119"/>
      <c r="AV38" s="119"/>
      <c r="AW38" s="119"/>
      <c r="AX38" s="119"/>
      <c r="AY38" s="119"/>
      <c r="AZ38" s="119"/>
      <c r="BA38" s="119"/>
      <c r="BB38" s="119"/>
      <c r="BC38" s="119"/>
      <c r="BD38" s="119"/>
      <c r="BE38" s="119"/>
      <c r="BF38" s="119"/>
      <c r="BG38" s="119"/>
      <c r="BH38" s="119"/>
      <c r="BI38" s="119"/>
    </row>
    <row r="39" spans="1:61" ht="15" customHeight="1" x14ac:dyDescent="0.25">
      <c r="A39" s="121" t="s">
        <v>32</v>
      </c>
      <c r="B39" s="119"/>
      <c r="C39" s="119"/>
      <c r="D39" s="119"/>
      <c r="E39" s="119"/>
      <c r="F39" s="119"/>
      <c r="G39" s="119"/>
      <c r="H39" s="119"/>
      <c r="I39" s="119"/>
      <c r="J39" s="119"/>
      <c r="K39" s="119"/>
      <c r="L39" s="119"/>
      <c r="M39" s="119"/>
      <c r="N39" s="119"/>
      <c r="O39" s="119"/>
      <c r="P39" s="119"/>
      <c r="Q39" s="119"/>
      <c r="R39" s="119"/>
      <c r="S39" s="119"/>
      <c r="T39" s="119"/>
      <c r="U39" s="119"/>
      <c r="V39" s="119"/>
      <c r="W39" s="119"/>
      <c r="X39" s="119"/>
      <c r="Y39" s="119"/>
      <c r="Z39" s="119"/>
      <c r="AA39" s="119"/>
      <c r="AB39" s="119"/>
      <c r="AC39" s="119"/>
      <c r="AD39" s="119"/>
      <c r="AE39" s="119"/>
      <c r="AF39" s="119"/>
      <c r="AG39" s="119"/>
      <c r="AH39" s="119"/>
      <c r="AI39" s="119"/>
      <c r="AJ39" s="119"/>
      <c r="AK39" s="119"/>
      <c r="AL39" s="119"/>
      <c r="AM39" s="119"/>
      <c r="AN39" s="119"/>
      <c r="AO39" s="119"/>
      <c r="AP39" s="119"/>
      <c r="AQ39" s="119"/>
      <c r="AR39" s="119"/>
      <c r="AS39" s="119"/>
      <c r="AT39" s="119"/>
      <c r="AU39" s="119"/>
      <c r="AV39" s="119"/>
      <c r="AW39" s="119"/>
      <c r="AX39" s="119"/>
      <c r="AY39" s="119"/>
      <c r="AZ39" s="119"/>
      <c r="BA39" s="119"/>
      <c r="BB39" s="119"/>
      <c r="BC39" s="119"/>
      <c r="BD39" s="119"/>
      <c r="BE39" s="119"/>
      <c r="BF39" s="119"/>
      <c r="BG39" s="119"/>
      <c r="BH39" s="119"/>
      <c r="BI39" s="119"/>
    </row>
    <row r="40" spans="1:61" ht="15" customHeight="1" x14ac:dyDescent="0.25">
      <c r="A40" s="119" t="s">
        <v>454</v>
      </c>
      <c r="B40" s="122">
        <v>75.599999999999994</v>
      </c>
      <c r="C40" s="122">
        <v>77</v>
      </c>
      <c r="D40" s="122">
        <v>76.599999999999994</v>
      </c>
      <c r="E40" s="122">
        <v>77.2</v>
      </c>
      <c r="F40" s="122">
        <v>78.2</v>
      </c>
      <c r="G40" s="122">
        <v>80.599999999999994</v>
      </c>
      <c r="H40" s="122">
        <v>78.7</v>
      </c>
      <c r="I40" s="122">
        <v>80</v>
      </c>
      <c r="J40" s="122">
        <v>80.599999999999994</v>
      </c>
      <c r="K40" s="122">
        <v>80.7</v>
      </c>
      <c r="L40" s="122">
        <v>79.5</v>
      </c>
      <c r="M40" s="122">
        <v>77.3</v>
      </c>
      <c r="N40" s="122">
        <v>77.5</v>
      </c>
      <c r="O40" s="122">
        <v>76.2</v>
      </c>
      <c r="P40" s="122">
        <v>72.7</v>
      </c>
      <c r="Q40" s="122">
        <v>72.900000000000006</v>
      </c>
      <c r="R40" s="122">
        <v>74.7</v>
      </c>
      <c r="S40" s="122">
        <v>77.099999999999994</v>
      </c>
      <c r="T40" s="122">
        <v>76.099999999999994</v>
      </c>
      <c r="U40" s="122">
        <v>74.5</v>
      </c>
      <c r="V40" s="122">
        <v>75.5</v>
      </c>
      <c r="W40" s="122">
        <v>76.2</v>
      </c>
      <c r="X40" s="122">
        <v>77.599999999999994</v>
      </c>
      <c r="Y40" s="122">
        <v>77.7</v>
      </c>
      <c r="Z40" s="122">
        <v>75.7</v>
      </c>
      <c r="AA40" s="122">
        <v>74.7</v>
      </c>
      <c r="AB40" s="122">
        <v>74.8</v>
      </c>
      <c r="AC40" s="122">
        <v>74.5</v>
      </c>
      <c r="AD40" s="122">
        <v>73.3</v>
      </c>
      <c r="AE40" s="122">
        <v>73</v>
      </c>
      <c r="AF40" s="122">
        <v>74.3</v>
      </c>
      <c r="AG40" s="122">
        <v>74.599999999999994</v>
      </c>
      <c r="AH40" s="122">
        <v>74.599999999999994</v>
      </c>
      <c r="AI40" s="122">
        <v>75.2</v>
      </c>
      <c r="AJ40" s="122">
        <v>75.5</v>
      </c>
      <c r="AK40" s="122">
        <v>74</v>
      </c>
      <c r="AL40" s="122">
        <v>72.3</v>
      </c>
      <c r="AM40" s="122">
        <v>70.5</v>
      </c>
      <c r="AN40" s="122">
        <v>69.900000000000006</v>
      </c>
      <c r="AO40" s="122">
        <v>70.5</v>
      </c>
      <c r="AP40" s="122">
        <v>74.7</v>
      </c>
      <c r="AQ40" s="122">
        <v>73.2</v>
      </c>
      <c r="AR40" s="122">
        <v>73.5</v>
      </c>
      <c r="AS40" s="122">
        <v>74.2</v>
      </c>
      <c r="AT40" s="122">
        <v>74.099999999999994</v>
      </c>
      <c r="AU40" s="122">
        <v>74.5</v>
      </c>
      <c r="AV40" s="122">
        <v>72.8</v>
      </c>
      <c r="AW40" s="122">
        <v>73.900000000000006</v>
      </c>
      <c r="AX40" s="122">
        <v>73.3</v>
      </c>
      <c r="AY40" s="122">
        <v>73.599999999999994</v>
      </c>
      <c r="AZ40" s="122">
        <v>73.900000000000006</v>
      </c>
      <c r="BA40" s="122">
        <v>76.3</v>
      </c>
      <c r="BB40" s="122">
        <v>72.900000000000006</v>
      </c>
      <c r="BC40" s="122">
        <v>71.5</v>
      </c>
      <c r="BD40" s="122">
        <v>70.599999999999994</v>
      </c>
      <c r="BE40" s="122">
        <v>71.5</v>
      </c>
      <c r="BF40" s="122">
        <v>72.400000000000006</v>
      </c>
      <c r="BG40" s="122">
        <v>72.599999999999994</v>
      </c>
      <c r="BH40" s="122">
        <v>72.8</v>
      </c>
      <c r="BI40" s="122">
        <v>73.2</v>
      </c>
    </row>
    <row r="41" spans="1:61" ht="15" customHeight="1" x14ac:dyDescent="0.25">
      <c r="A41" s="119" t="s">
        <v>33</v>
      </c>
      <c r="B41" s="122">
        <v>6.9</v>
      </c>
      <c r="C41" s="122">
        <v>8.4</v>
      </c>
      <c r="D41" s="122">
        <v>5.4</v>
      </c>
      <c r="E41" s="122">
        <v>6.1</v>
      </c>
      <c r="F41" s="122">
        <v>6</v>
      </c>
      <c r="G41" s="122">
        <v>2.5</v>
      </c>
      <c r="H41" s="122">
        <v>3.9</v>
      </c>
      <c r="I41" s="122">
        <v>3.1</v>
      </c>
      <c r="J41" s="122">
        <v>3.8</v>
      </c>
      <c r="K41" s="122">
        <v>1.4</v>
      </c>
      <c r="L41" s="122">
        <v>-0.6</v>
      </c>
      <c r="M41" s="122">
        <v>-0.6</v>
      </c>
      <c r="N41" s="122">
        <v>0.6</v>
      </c>
      <c r="O41" s="122">
        <v>4.5999999999999996</v>
      </c>
      <c r="P41" s="122">
        <v>3.1</v>
      </c>
      <c r="Q41" s="122">
        <v>2.5</v>
      </c>
      <c r="R41" s="122">
        <v>1.3</v>
      </c>
      <c r="S41" s="122">
        <v>1.7</v>
      </c>
      <c r="T41" s="122">
        <v>1.7</v>
      </c>
      <c r="U41" s="122">
        <v>2.5</v>
      </c>
      <c r="V41" s="122">
        <v>1.2</v>
      </c>
      <c r="W41" s="122">
        <v>1.3</v>
      </c>
      <c r="X41" s="122">
        <v>-0.7</v>
      </c>
      <c r="Y41" s="122">
        <v>1.1000000000000001</v>
      </c>
      <c r="Z41" s="122">
        <v>2.1</v>
      </c>
      <c r="AA41" s="122">
        <v>0.6</v>
      </c>
      <c r="AB41" s="52" t="s">
        <v>153</v>
      </c>
      <c r="AC41" s="122">
        <v>0</v>
      </c>
      <c r="AD41" s="122">
        <v>2.4</v>
      </c>
      <c r="AE41" s="122">
        <v>2.5</v>
      </c>
      <c r="AF41" s="122">
        <v>2</v>
      </c>
      <c r="AG41" s="122">
        <v>3.7</v>
      </c>
      <c r="AH41" s="122">
        <v>1.1000000000000001</v>
      </c>
      <c r="AI41" s="122">
        <v>0.9</v>
      </c>
      <c r="AJ41" s="122">
        <v>1.7</v>
      </c>
      <c r="AK41" s="122">
        <v>1.9</v>
      </c>
      <c r="AL41" s="122">
        <v>2.6</v>
      </c>
      <c r="AM41" s="122">
        <v>1.3</v>
      </c>
      <c r="AN41" s="122">
        <v>1.1000000000000001</v>
      </c>
      <c r="AO41" s="122">
        <v>1.1000000000000001</v>
      </c>
      <c r="AP41" s="122">
        <v>-2.1</v>
      </c>
      <c r="AQ41" s="122">
        <v>2.4</v>
      </c>
      <c r="AR41" s="122">
        <v>0.8</v>
      </c>
      <c r="AS41" s="122">
        <v>-0.1</v>
      </c>
      <c r="AT41" s="122">
        <v>1.2</v>
      </c>
      <c r="AU41" s="122">
        <v>0.9</v>
      </c>
      <c r="AV41" s="122">
        <v>0.7</v>
      </c>
      <c r="AW41" s="122">
        <v>-0.2</v>
      </c>
      <c r="AX41" s="122">
        <v>0.6</v>
      </c>
      <c r="AY41" s="122">
        <v>-0.2</v>
      </c>
      <c r="AZ41" s="122">
        <v>-0.5</v>
      </c>
      <c r="BA41" s="122">
        <v>-0.1</v>
      </c>
      <c r="BB41" s="122">
        <v>4</v>
      </c>
      <c r="BC41" s="122">
        <v>1</v>
      </c>
      <c r="BD41" s="122">
        <v>-0.9</v>
      </c>
      <c r="BE41" s="122">
        <v>0.8</v>
      </c>
      <c r="BF41" s="122">
        <v>1</v>
      </c>
      <c r="BG41" s="122">
        <v>1</v>
      </c>
      <c r="BH41" s="122">
        <v>0.9</v>
      </c>
      <c r="BI41" s="122">
        <v>0.9</v>
      </c>
    </row>
    <row r="42" spans="1:61" ht="15" customHeight="1" x14ac:dyDescent="0.25">
      <c r="A42" s="119" t="s">
        <v>455</v>
      </c>
      <c r="B42" s="122">
        <v>0</v>
      </c>
      <c r="C42" s="122">
        <v>1.3</v>
      </c>
      <c r="D42" s="122">
        <v>1.4</v>
      </c>
      <c r="E42" s="122">
        <v>-0.5</v>
      </c>
      <c r="F42" s="122">
        <v>-0.4</v>
      </c>
      <c r="G42" s="122">
        <v>0.8</v>
      </c>
      <c r="H42" s="122">
        <v>-0.5</v>
      </c>
      <c r="I42" s="122">
        <v>-0.2</v>
      </c>
      <c r="J42" s="122">
        <v>-0.4</v>
      </c>
      <c r="K42" s="122">
        <v>0.4</v>
      </c>
      <c r="L42" s="122">
        <v>-0.6</v>
      </c>
      <c r="M42" s="122">
        <v>1</v>
      </c>
      <c r="N42" s="122">
        <v>2.2999999999999998</v>
      </c>
      <c r="O42" s="122">
        <v>-0.4</v>
      </c>
      <c r="P42" s="122">
        <v>0</v>
      </c>
      <c r="Q42" s="122">
        <v>0.6</v>
      </c>
      <c r="R42" s="122">
        <v>2.8</v>
      </c>
      <c r="S42" s="122">
        <v>3.6</v>
      </c>
      <c r="T42" s="122">
        <v>3.3</v>
      </c>
      <c r="U42" s="122">
        <v>5.5</v>
      </c>
      <c r="V42" s="122">
        <v>9.1</v>
      </c>
      <c r="W42" s="122">
        <v>5</v>
      </c>
      <c r="X42" s="122">
        <v>6.9</v>
      </c>
      <c r="Y42" s="122">
        <v>4.2</v>
      </c>
      <c r="Z42" s="122">
        <v>4.9000000000000004</v>
      </c>
      <c r="AA42" s="122">
        <v>5.2</v>
      </c>
      <c r="AB42" s="122">
        <v>3.7</v>
      </c>
      <c r="AC42" s="122">
        <v>2.2999999999999998</v>
      </c>
      <c r="AD42" s="122">
        <v>2.5</v>
      </c>
      <c r="AE42" s="122">
        <v>1</v>
      </c>
      <c r="AF42" s="122">
        <v>-1.6</v>
      </c>
      <c r="AG42" s="122">
        <v>-2.6</v>
      </c>
      <c r="AH42" s="122">
        <v>1.3</v>
      </c>
      <c r="AI42" s="122">
        <v>-0.5</v>
      </c>
      <c r="AJ42" s="122">
        <v>-1.6</v>
      </c>
      <c r="AK42" s="122">
        <v>-2</v>
      </c>
      <c r="AL42" s="122">
        <v>-3.3</v>
      </c>
      <c r="AM42" s="122">
        <v>-1.7</v>
      </c>
      <c r="AN42" s="122">
        <v>-1.5</v>
      </c>
      <c r="AO42" s="122">
        <v>-1.4</v>
      </c>
      <c r="AP42" s="122">
        <v>1.4</v>
      </c>
      <c r="AQ42" s="122">
        <v>1.1000000000000001</v>
      </c>
      <c r="AR42" s="122">
        <v>1.6</v>
      </c>
      <c r="AS42" s="122">
        <v>2.4</v>
      </c>
      <c r="AT42" s="122">
        <v>2.4</v>
      </c>
      <c r="AU42" s="122">
        <v>3.6</v>
      </c>
      <c r="AV42" s="122">
        <v>3.5</v>
      </c>
      <c r="AW42" s="122">
        <v>4.5</v>
      </c>
      <c r="AX42" s="122">
        <v>3.5</v>
      </c>
      <c r="AY42" s="122">
        <v>4</v>
      </c>
      <c r="AZ42" s="122">
        <v>5.2</v>
      </c>
      <c r="BA42" s="122">
        <v>12.8</v>
      </c>
      <c r="BB42" s="122">
        <v>11.2</v>
      </c>
      <c r="BC42" s="122">
        <v>7.6</v>
      </c>
      <c r="BD42" s="122">
        <v>8.1999999999999993</v>
      </c>
      <c r="BE42" s="122">
        <v>8.8000000000000007</v>
      </c>
      <c r="BF42" s="122">
        <v>9</v>
      </c>
      <c r="BG42" s="122">
        <v>9.3000000000000007</v>
      </c>
      <c r="BH42" s="122">
        <v>9.6</v>
      </c>
      <c r="BI42" s="122">
        <v>9.8000000000000007</v>
      </c>
    </row>
    <row r="43" spans="1:61" ht="15" customHeight="1" x14ac:dyDescent="0.25">
      <c r="A43" s="119" t="s">
        <v>34</v>
      </c>
      <c r="B43" s="122">
        <v>0.6</v>
      </c>
      <c r="C43" s="122">
        <v>0.6</v>
      </c>
      <c r="D43" s="122">
        <v>3.8</v>
      </c>
      <c r="E43" s="122">
        <v>4.3</v>
      </c>
      <c r="F43" s="122">
        <v>3.9</v>
      </c>
      <c r="G43" s="122">
        <v>2.8</v>
      </c>
      <c r="H43" s="122">
        <v>3.9</v>
      </c>
      <c r="I43" s="122">
        <v>1</v>
      </c>
      <c r="J43" s="122">
        <v>-0.8</v>
      </c>
      <c r="K43" s="122">
        <v>0.9</v>
      </c>
      <c r="L43" s="122">
        <v>-0.2</v>
      </c>
      <c r="M43" s="122">
        <v>3.7</v>
      </c>
      <c r="N43" s="122">
        <v>3.7</v>
      </c>
      <c r="O43" s="122">
        <v>3.3</v>
      </c>
      <c r="P43" s="122">
        <v>4.4000000000000004</v>
      </c>
      <c r="Q43" s="122">
        <v>3.4</v>
      </c>
      <c r="R43" s="122">
        <v>2.5</v>
      </c>
      <c r="S43" s="122">
        <v>2.5</v>
      </c>
      <c r="T43" s="122">
        <v>3.3</v>
      </c>
      <c r="U43" s="122">
        <v>3.8</v>
      </c>
      <c r="V43" s="122">
        <v>4.4000000000000004</v>
      </c>
      <c r="W43" s="122">
        <v>4.4000000000000004</v>
      </c>
      <c r="X43" s="122">
        <v>2.8</v>
      </c>
      <c r="Y43" s="122">
        <v>5.8</v>
      </c>
      <c r="Z43" s="122">
        <v>6.6</v>
      </c>
      <c r="AA43" s="122">
        <v>6.2</v>
      </c>
      <c r="AB43" s="122">
        <v>4.0999999999999996</v>
      </c>
      <c r="AC43" s="122">
        <v>4.0999999999999996</v>
      </c>
      <c r="AD43" s="122">
        <v>4.0999999999999996</v>
      </c>
      <c r="AE43" s="122">
        <v>2.6</v>
      </c>
      <c r="AF43" s="122">
        <v>3.3</v>
      </c>
      <c r="AG43" s="122">
        <v>3.9</v>
      </c>
      <c r="AH43" s="122">
        <v>2.2000000000000002</v>
      </c>
      <c r="AI43" s="122">
        <v>2.2999999999999998</v>
      </c>
      <c r="AJ43" s="122">
        <v>3.7</v>
      </c>
      <c r="AK43" s="122">
        <v>4.5</v>
      </c>
      <c r="AL43" s="122">
        <v>4.9000000000000004</v>
      </c>
      <c r="AM43" s="122">
        <v>5.9</v>
      </c>
      <c r="AN43" s="122">
        <v>4.3</v>
      </c>
      <c r="AO43" s="122">
        <v>2.2000000000000002</v>
      </c>
      <c r="AP43" s="122">
        <v>2.8</v>
      </c>
      <c r="AQ43" s="122">
        <v>5.9</v>
      </c>
      <c r="AR43" s="122">
        <v>6.9</v>
      </c>
      <c r="AS43" s="122">
        <v>7.4</v>
      </c>
      <c r="AT43" s="122">
        <v>8</v>
      </c>
      <c r="AU43" s="122">
        <v>8.8000000000000007</v>
      </c>
      <c r="AV43" s="122">
        <v>5.2</v>
      </c>
      <c r="AW43" s="122">
        <v>7.1</v>
      </c>
      <c r="AX43" s="122">
        <v>8.9</v>
      </c>
      <c r="AY43" s="122">
        <v>9.3000000000000007</v>
      </c>
      <c r="AZ43" s="122">
        <v>6.9</v>
      </c>
      <c r="BA43" s="122">
        <v>5.0999999999999996</v>
      </c>
      <c r="BB43" s="122">
        <v>12.1</v>
      </c>
      <c r="BC43" s="122">
        <v>9.1999999999999993</v>
      </c>
      <c r="BD43" s="122">
        <v>9.1</v>
      </c>
      <c r="BE43" s="122">
        <v>8.6</v>
      </c>
      <c r="BF43" s="122">
        <v>8.4</v>
      </c>
      <c r="BG43" s="122">
        <v>8.3000000000000007</v>
      </c>
      <c r="BH43" s="122">
        <v>7.9</v>
      </c>
      <c r="BI43" s="122">
        <v>7.1</v>
      </c>
    </row>
    <row r="44" spans="1:61" ht="15" customHeight="1" x14ac:dyDescent="0.25">
      <c r="A44" s="119"/>
      <c r="B44" s="122"/>
      <c r="C44" s="122"/>
      <c r="D44" s="122"/>
      <c r="E44" s="122"/>
      <c r="F44" s="122"/>
      <c r="G44" s="122"/>
      <c r="H44" s="122"/>
      <c r="I44" s="122"/>
      <c r="J44" s="122"/>
      <c r="K44" s="122"/>
      <c r="L44" s="122"/>
      <c r="M44" s="122"/>
      <c r="N44" s="122"/>
      <c r="O44" s="122"/>
      <c r="P44" s="122"/>
      <c r="Q44" s="122"/>
      <c r="R44" s="122"/>
      <c r="S44" s="122"/>
      <c r="T44" s="122"/>
      <c r="U44" s="122"/>
      <c r="V44" s="122"/>
      <c r="W44" s="122"/>
      <c r="X44" s="122"/>
      <c r="Y44" s="122"/>
      <c r="Z44" s="122"/>
      <c r="AA44" s="122"/>
      <c r="AB44" s="122"/>
      <c r="AC44" s="122"/>
      <c r="AD44" s="122"/>
      <c r="AE44" s="122"/>
      <c r="AF44" s="122"/>
      <c r="AG44" s="122"/>
      <c r="AH44" s="122"/>
      <c r="AI44" s="122"/>
      <c r="AJ44" s="122"/>
      <c r="AK44" s="122"/>
      <c r="AL44" s="122"/>
      <c r="AM44" s="122"/>
      <c r="AN44" s="122"/>
      <c r="AO44" s="122"/>
      <c r="AP44" s="122"/>
      <c r="AQ44" s="122"/>
      <c r="AR44" s="122"/>
      <c r="AS44" s="122"/>
      <c r="AT44" s="122"/>
      <c r="AU44" s="122"/>
      <c r="AV44" s="122"/>
      <c r="AW44" s="122"/>
      <c r="AX44" s="122"/>
      <c r="AY44" s="122"/>
      <c r="AZ44" s="122"/>
      <c r="BA44" s="122"/>
      <c r="BB44" s="122"/>
      <c r="BC44" s="122"/>
      <c r="BD44" s="122"/>
      <c r="BE44" s="122"/>
      <c r="BF44" s="122"/>
      <c r="BG44" s="122"/>
      <c r="BH44" s="122"/>
      <c r="BI44" s="122"/>
    </row>
    <row r="45" spans="1:61" ht="15" customHeight="1" x14ac:dyDescent="0.25">
      <c r="A45" s="120" t="s">
        <v>35</v>
      </c>
      <c r="B45" s="122"/>
      <c r="C45" s="122"/>
      <c r="D45" s="122"/>
      <c r="E45" s="122"/>
      <c r="F45" s="122"/>
      <c r="G45" s="122"/>
      <c r="H45" s="122"/>
      <c r="I45" s="122"/>
      <c r="J45" s="122"/>
      <c r="K45" s="122"/>
      <c r="L45" s="122"/>
      <c r="M45" s="122"/>
      <c r="N45" s="122"/>
      <c r="O45" s="122"/>
      <c r="P45" s="122"/>
      <c r="Q45" s="122"/>
      <c r="R45" s="122"/>
      <c r="S45" s="122"/>
      <c r="T45" s="122"/>
      <c r="U45" s="122"/>
      <c r="V45" s="122"/>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2"/>
      <c r="AZ45" s="122"/>
      <c r="BA45" s="122"/>
      <c r="BB45" s="122"/>
      <c r="BC45" s="122"/>
      <c r="BD45" s="122"/>
      <c r="BE45" s="122"/>
      <c r="BF45" s="122"/>
      <c r="BG45" s="122"/>
      <c r="BH45" s="122"/>
      <c r="BI45" s="122"/>
    </row>
    <row r="46" spans="1:61" ht="15" customHeight="1" x14ac:dyDescent="0.25">
      <c r="A46" s="121" t="s">
        <v>36</v>
      </c>
      <c r="B46" s="122"/>
      <c r="C46" s="122"/>
      <c r="D46" s="122"/>
      <c r="E46" s="122"/>
      <c r="F46" s="122"/>
      <c r="G46" s="122"/>
      <c r="H46" s="122"/>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c r="AG46" s="122"/>
      <c r="AH46" s="122"/>
      <c r="AI46" s="122"/>
      <c r="AJ46" s="122"/>
      <c r="AK46" s="122"/>
      <c r="AL46" s="122"/>
      <c r="AM46" s="122"/>
      <c r="AN46" s="122"/>
      <c r="AO46" s="122"/>
      <c r="AP46" s="122"/>
      <c r="AQ46" s="122"/>
      <c r="AR46" s="122"/>
      <c r="AS46" s="122"/>
      <c r="AT46" s="122"/>
      <c r="AU46" s="122"/>
      <c r="AV46" s="122"/>
      <c r="AW46" s="122"/>
      <c r="AX46" s="122"/>
      <c r="AY46" s="122"/>
      <c r="AZ46" s="122"/>
      <c r="BA46" s="122"/>
      <c r="BB46" s="122"/>
      <c r="BC46" s="122"/>
      <c r="BD46" s="122"/>
      <c r="BE46" s="122"/>
      <c r="BF46" s="122"/>
      <c r="BG46" s="122"/>
      <c r="BH46" s="122"/>
      <c r="BI46" s="122"/>
    </row>
    <row r="47" spans="1:61" ht="15" customHeight="1" x14ac:dyDescent="0.25">
      <c r="A47" s="122" t="s">
        <v>456</v>
      </c>
      <c r="B47" s="122">
        <v>-1.5</v>
      </c>
      <c r="C47" s="122">
        <v>-1.5</v>
      </c>
      <c r="D47" s="122">
        <v>-0.7</v>
      </c>
      <c r="E47" s="122">
        <v>0.5</v>
      </c>
      <c r="F47" s="122">
        <v>-0.3</v>
      </c>
      <c r="G47" s="122">
        <v>-2.7</v>
      </c>
      <c r="H47" s="122">
        <v>-1.9</v>
      </c>
      <c r="I47" s="122">
        <v>-0.7</v>
      </c>
      <c r="J47" s="122">
        <v>-2</v>
      </c>
      <c r="K47" s="122">
        <v>-2.4</v>
      </c>
      <c r="L47" s="122">
        <v>-3.8</v>
      </c>
      <c r="M47" s="122">
        <v>-4.7</v>
      </c>
      <c r="N47" s="122">
        <v>-5.9</v>
      </c>
      <c r="O47" s="122">
        <v>-5.2</v>
      </c>
      <c r="P47" s="122">
        <v>-5</v>
      </c>
      <c r="Q47" s="122">
        <v>-3.4</v>
      </c>
      <c r="R47" s="122">
        <v>-4.4000000000000004</v>
      </c>
      <c r="S47" s="122">
        <v>-5.0999999999999996</v>
      </c>
      <c r="T47" s="122">
        <v>-4</v>
      </c>
      <c r="U47" s="122">
        <v>-4.7</v>
      </c>
      <c r="V47" s="122">
        <v>-5</v>
      </c>
      <c r="W47" s="122">
        <v>-2.5</v>
      </c>
      <c r="X47" s="122">
        <v>-3.9</v>
      </c>
      <c r="Y47" s="122">
        <v>-2.6</v>
      </c>
      <c r="Z47" s="122">
        <v>-3.3</v>
      </c>
      <c r="AA47" s="122">
        <v>-8.6</v>
      </c>
      <c r="AB47" s="122">
        <v>-8.6999999999999993</v>
      </c>
      <c r="AC47" s="122">
        <v>-1.8</v>
      </c>
      <c r="AD47" s="122">
        <v>-1.6</v>
      </c>
      <c r="AE47" s="122">
        <v>-1.4</v>
      </c>
      <c r="AF47" s="122">
        <v>0.2</v>
      </c>
      <c r="AG47" s="122">
        <v>1.2</v>
      </c>
      <c r="AH47" s="122">
        <v>-0.4</v>
      </c>
      <c r="AI47" s="122">
        <v>-2</v>
      </c>
      <c r="AJ47" s="122">
        <v>-3.1</v>
      </c>
      <c r="AK47" s="122">
        <v>-1.8</v>
      </c>
      <c r="AL47" s="122">
        <v>-0.5</v>
      </c>
      <c r="AM47" s="122">
        <v>0</v>
      </c>
      <c r="AN47" s="122">
        <v>-0.2</v>
      </c>
      <c r="AO47" s="122">
        <v>0.1</v>
      </c>
      <c r="AP47" s="122">
        <v>-5.2</v>
      </c>
      <c r="AQ47" s="122">
        <v>-5.3</v>
      </c>
      <c r="AR47" s="122">
        <v>-4.4000000000000004</v>
      </c>
      <c r="AS47" s="122">
        <v>-3.9</v>
      </c>
      <c r="AT47" s="122">
        <v>-3</v>
      </c>
      <c r="AU47" s="122">
        <v>-2.2999999999999998</v>
      </c>
      <c r="AV47" s="122">
        <v>-1.9</v>
      </c>
      <c r="AW47" s="122">
        <v>0.1</v>
      </c>
      <c r="AX47" s="122">
        <v>1.4</v>
      </c>
      <c r="AY47" s="122">
        <v>1.5</v>
      </c>
      <c r="AZ47" s="122">
        <v>1.8</v>
      </c>
      <c r="BA47" s="122">
        <v>-3.7</v>
      </c>
      <c r="BB47" s="122">
        <v>-2.2999999999999998</v>
      </c>
      <c r="BC47" s="122">
        <v>-0.1</v>
      </c>
      <c r="BD47" s="122">
        <v>-1.6</v>
      </c>
      <c r="BE47" s="122">
        <v>-2.4</v>
      </c>
      <c r="BF47" s="122">
        <v>-2.6</v>
      </c>
      <c r="BG47" s="122">
        <v>-3.4</v>
      </c>
      <c r="BH47" s="122">
        <v>-3.3</v>
      </c>
      <c r="BI47" s="122">
        <v>-3.9</v>
      </c>
    </row>
    <row r="48" spans="1:61" ht="15" customHeight="1" x14ac:dyDescent="0.25">
      <c r="A48" s="119" t="s">
        <v>37</v>
      </c>
      <c r="B48" s="122">
        <v>48.8</v>
      </c>
      <c r="C48" s="122">
        <v>46.4</v>
      </c>
      <c r="D48" s="122">
        <v>43.6</v>
      </c>
      <c r="E48" s="122">
        <v>40.6</v>
      </c>
      <c r="F48" s="122">
        <v>38.6</v>
      </c>
      <c r="G48" s="122">
        <v>39.4</v>
      </c>
      <c r="H48" s="122">
        <v>39.200000000000003</v>
      </c>
      <c r="I48" s="122">
        <v>39</v>
      </c>
      <c r="J48" s="122">
        <v>40.200000000000003</v>
      </c>
      <c r="K48" s="122">
        <v>41.8</v>
      </c>
      <c r="L48" s="122">
        <v>44.1</v>
      </c>
      <c r="M48" s="122">
        <v>47.4</v>
      </c>
      <c r="N48" s="122">
        <v>53</v>
      </c>
      <c r="O48" s="122">
        <v>59.1</v>
      </c>
      <c r="P48" s="122">
        <v>62.6</v>
      </c>
      <c r="Q48" s="122">
        <v>68</v>
      </c>
      <c r="R48" s="122">
        <v>69.5</v>
      </c>
      <c r="S48" s="122">
        <v>71.5</v>
      </c>
      <c r="T48" s="122">
        <v>73.8</v>
      </c>
      <c r="U48" s="122">
        <v>73.8</v>
      </c>
      <c r="V48" s="122">
        <v>74</v>
      </c>
      <c r="W48" s="122">
        <v>73.599999999999994</v>
      </c>
      <c r="X48" s="122">
        <v>74.2</v>
      </c>
      <c r="Y48" s="122">
        <v>75</v>
      </c>
      <c r="Z48" s="122">
        <v>72.2</v>
      </c>
      <c r="AA48" s="122">
        <v>73.5</v>
      </c>
      <c r="AB48" s="122">
        <v>73.2</v>
      </c>
      <c r="AC48" s="122">
        <v>71.400000000000006</v>
      </c>
      <c r="AD48" s="122">
        <v>65.8</v>
      </c>
      <c r="AE48" s="122">
        <v>62.8</v>
      </c>
      <c r="AF48" s="122">
        <v>58.7</v>
      </c>
      <c r="AG48" s="122">
        <v>52.2</v>
      </c>
      <c r="AH48" s="122">
        <v>49.5</v>
      </c>
      <c r="AI48" s="122">
        <v>48.9</v>
      </c>
      <c r="AJ48" s="122">
        <v>50</v>
      </c>
      <c r="AK48" s="122">
        <v>50.3</v>
      </c>
      <c r="AL48" s="122">
        <v>49.8</v>
      </c>
      <c r="AM48" s="122">
        <v>45.2</v>
      </c>
      <c r="AN48" s="122">
        <v>43</v>
      </c>
      <c r="AO48" s="122">
        <v>54.7</v>
      </c>
      <c r="AP48" s="122">
        <v>56.8</v>
      </c>
      <c r="AQ48" s="122">
        <v>59.3</v>
      </c>
      <c r="AR48" s="122">
        <v>61.7</v>
      </c>
      <c r="AS48" s="122">
        <v>66.2</v>
      </c>
      <c r="AT48" s="122">
        <v>67.7</v>
      </c>
      <c r="AU48" s="122">
        <v>67.900000000000006</v>
      </c>
      <c r="AV48" s="122">
        <v>64.7</v>
      </c>
      <c r="AW48" s="122">
        <v>61.9</v>
      </c>
      <c r="AX48" s="122">
        <v>57</v>
      </c>
      <c r="AY48" s="122">
        <v>52.4</v>
      </c>
      <c r="AZ48" s="122">
        <v>48.6</v>
      </c>
      <c r="BA48" s="122">
        <v>54.7</v>
      </c>
      <c r="BB48" s="122">
        <v>51.7</v>
      </c>
      <c r="BC48" s="122">
        <v>50.1</v>
      </c>
      <c r="BD48" s="122">
        <v>48</v>
      </c>
      <c r="BE48" s="122">
        <v>47.4</v>
      </c>
      <c r="BF48" s="122">
        <v>48.3</v>
      </c>
      <c r="BG48" s="122">
        <v>50.1</v>
      </c>
      <c r="BH48" s="122">
        <v>51.8</v>
      </c>
      <c r="BI48" s="122">
        <v>54.3</v>
      </c>
    </row>
    <row r="49" spans="1:61" ht="15" customHeight="1" x14ac:dyDescent="0.25">
      <c r="A49" s="119" t="s">
        <v>457</v>
      </c>
      <c r="B49" s="122">
        <v>35</v>
      </c>
      <c r="C49" s="122">
        <v>36.299999999999997</v>
      </c>
      <c r="D49" s="122">
        <v>37.1</v>
      </c>
      <c r="E49" s="122">
        <v>38.299999999999997</v>
      </c>
      <c r="F49" s="122">
        <v>38.700000000000003</v>
      </c>
      <c r="G49" s="122">
        <v>39.799999999999997</v>
      </c>
      <c r="H49" s="122">
        <v>39.799999999999997</v>
      </c>
      <c r="I49" s="122">
        <v>40.799999999999997</v>
      </c>
      <c r="J49" s="122">
        <v>41.1</v>
      </c>
      <c r="K49" s="122">
        <v>41.5</v>
      </c>
      <c r="L49" s="122">
        <v>41.1</v>
      </c>
      <c r="M49" s="122">
        <v>40.299999999999997</v>
      </c>
      <c r="N49" s="122">
        <v>41.3</v>
      </c>
      <c r="O49" s="122">
        <v>42.1</v>
      </c>
      <c r="P49" s="122">
        <v>40.4</v>
      </c>
      <c r="Q49" s="122">
        <v>40.700000000000003</v>
      </c>
      <c r="R49" s="122">
        <v>41</v>
      </c>
      <c r="S49" s="122">
        <v>42.7</v>
      </c>
      <c r="T49" s="122">
        <v>42.4</v>
      </c>
      <c r="U49" s="122">
        <v>39.700000000000003</v>
      </c>
      <c r="V49" s="122">
        <v>39.700000000000003</v>
      </c>
      <c r="W49" s="122">
        <v>41.7</v>
      </c>
      <c r="X49" s="122">
        <v>41.1</v>
      </c>
      <c r="Y49" s="122">
        <v>42.3</v>
      </c>
      <c r="Z49" s="122">
        <v>40</v>
      </c>
      <c r="AA49" s="122">
        <v>37.700000000000003</v>
      </c>
      <c r="AB49" s="122">
        <v>37.200000000000003</v>
      </c>
      <c r="AC49" s="122">
        <v>37.299999999999997</v>
      </c>
      <c r="AD49" s="122">
        <v>36.700000000000003</v>
      </c>
      <c r="AE49" s="122">
        <v>36.200000000000003</v>
      </c>
      <c r="AF49" s="122">
        <v>37.200000000000003</v>
      </c>
      <c r="AG49" s="122">
        <v>36.799999999999997</v>
      </c>
      <c r="AH49" s="122">
        <v>35.5</v>
      </c>
      <c r="AI49" s="122">
        <v>35</v>
      </c>
      <c r="AJ49" s="122">
        <v>34.799999999999997</v>
      </c>
      <c r="AK49" s="122">
        <v>34.799999999999997</v>
      </c>
      <c r="AL49" s="122">
        <v>35</v>
      </c>
      <c r="AM49" s="122">
        <v>36</v>
      </c>
      <c r="AN49" s="122">
        <v>35.5</v>
      </c>
      <c r="AO49" s="122">
        <v>35.9</v>
      </c>
      <c r="AP49" s="122">
        <v>35.1</v>
      </c>
      <c r="AQ49" s="122">
        <v>35.5</v>
      </c>
      <c r="AR49" s="122">
        <v>35.5</v>
      </c>
      <c r="AS49" s="122">
        <v>35.6</v>
      </c>
      <c r="AT49" s="122">
        <v>36.1</v>
      </c>
      <c r="AU49" s="122">
        <v>37</v>
      </c>
      <c r="AV49" s="122">
        <v>36.9</v>
      </c>
      <c r="AW49" s="122">
        <v>38.4</v>
      </c>
      <c r="AX49" s="122">
        <v>38.700000000000003</v>
      </c>
      <c r="AY49" s="122">
        <v>38.799999999999997</v>
      </c>
      <c r="AZ49" s="122">
        <v>39.299999999999997</v>
      </c>
      <c r="BA49" s="122">
        <v>39.9</v>
      </c>
      <c r="BB49" s="122">
        <v>39.200000000000003</v>
      </c>
      <c r="BC49" s="122">
        <v>38.6</v>
      </c>
      <c r="BD49" s="122">
        <v>38.700000000000003</v>
      </c>
      <c r="BE49" s="122">
        <v>38.299999999999997</v>
      </c>
      <c r="BF49" s="122">
        <v>38.5</v>
      </c>
      <c r="BG49" s="122">
        <v>38.9</v>
      </c>
      <c r="BH49" s="122">
        <v>38.9</v>
      </c>
      <c r="BI49" s="122">
        <v>39</v>
      </c>
    </row>
    <row r="50" spans="1:61" ht="15" customHeight="1" x14ac:dyDescent="0.25">
      <c r="A50" s="119" t="s">
        <v>458</v>
      </c>
      <c r="B50" s="52" t="s">
        <v>153</v>
      </c>
      <c r="C50" s="52" t="s">
        <v>153</v>
      </c>
      <c r="D50" s="52" t="s">
        <v>153</v>
      </c>
      <c r="E50" s="52" t="s">
        <v>153</v>
      </c>
      <c r="F50" s="52" t="s">
        <v>153</v>
      </c>
      <c r="G50" s="52" t="s">
        <v>153</v>
      </c>
      <c r="H50" s="52" t="s">
        <v>153</v>
      </c>
      <c r="I50" s="52" t="s">
        <v>153</v>
      </c>
      <c r="J50" s="52" t="s">
        <v>153</v>
      </c>
      <c r="K50" s="52" t="s">
        <v>153</v>
      </c>
      <c r="L50" s="52" t="s">
        <v>153</v>
      </c>
      <c r="M50" s="52" t="s">
        <v>153</v>
      </c>
      <c r="N50" s="52" t="s">
        <v>153</v>
      </c>
      <c r="O50" s="52" t="s">
        <v>153</v>
      </c>
      <c r="P50" s="52" t="s">
        <v>153</v>
      </c>
      <c r="Q50" s="52" t="s">
        <v>153</v>
      </c>
      <c r="R50" s="52" t="s">
        <v>153</v>
      </c>
      <c r="S50" s="52" t="s">
        <v>153</v>
      </c>
      <c r="T50" s="52" t="s">
        <v>153</v>
      </c>
      <c r="U50" s="52" t="s">
        <v>153</v>
      </c>
      <c r="V50" s="52" t="s">
        <v>153</v>
      </c>
      <c r="W50" s="52" t="s">
        <v>153</v>
      </c>
      <c r="X50" s="52" t="s">
        <v>153</v>
      </c>
      <c r="Y50" s="52" t="s">
        <v>153</v>
      </c>
      <c r="Z50" s="52" t="s">
        <v>153</v>
      </c>
      <c r="AA50" s="122">
        <v>54</v>
      </c>
      <c r="AB50" s="122">
        <v>54.1</v>
      </c>
      <c r="AC50" s="122">
        <v>47.5</v>
      </c>
      <c r="AD50" s="122">
        <v>45.8</v>
      </c>
      <c r="AE50" s="122">
        <v>44.6</v>
      </c>
      <c r="AF50" s="122">
        <v>43.6</v>
      </c>
      <c r="AG50" s="122">
        <v>42.3</v>
      </c>
      <c r="AH50" s="122">
        <v>42.8</v>
      </c>
      <c r="AI50" s="122">
        <v>43.3</v>
      </c>
      <c r="AJ50" s="122">
        <v>44.3</v>
      </c>
      <c r="AK50" s="122">
        <v>43.5</v>
      </c>
      <c r="AL50" s="122">
        <v>42.6</v>
      </c>
      <c r="AM50" s="122">
        <v>43.7</v>
      </c>
      <c r="AN50" s="122">
        <v>42.8</v>
      </c>
      <c r="AO50" s="122">
        <v>43.5</v>
      </c>
      <c r="AP50" s="122">
        <v>47.7</v>
      </c>
      <c r="AQ50" s="122">
        <v>48.1</v>
      </c>
      <c r="AR50" s="122">
        <v>47.2</v>
      </c>
      <c r="AS50" s="122">
        <v>47</v>
      </c>
      <c r="AT50" s="122">
        <v>46.9</v>
      </c>
      <c r="AU50" s="122">
        <v>46.3</v>
      </c>
      <c r="AV50" s="122">
        <v>45.2</v>
      </c>
      <c r="AW50" s="122">
        <v>44.1</v>
      </c>
      <c r="AX50" s="122">
        <v>42.9</v>
      </c>
      <c r="AY50" s="122">
        <v>42.8</v>
      </c>
      <c r="AZ50" s="122">
        <v>42.5</v>
      </c>
      <c r="BA50" s="122">
        <v>48.2</v>
      </c>
      <c r="BB50" s="122">
        <v>46.5</v>
      </c>
      <c r="BC50" s="122">
        <v>43.7</v>
      </c>
      <c r="BD50" s="122">
        <v>44.1</v>
      </c>
      <c r="BE50" s="122">
        <v>44.6</v>
      </c>
      <c r="BF50" s="122">
        <v>45</v>
      </c>
      <c r="BG50" s="122">
        <v>46.1</v>
      </c>
      <c r="BH50" s="122">
        <v>45.9</v>
      </c>
      <c r="BI50" s="122">
        <v>46.7</v>
      </c>
    </row>
    <row r="51" spans="1:61" ht="15" customHeight="1" x14ac:dyDescent="0.25">
      <c r="B51" s="122"/>
      <c r="C51" s="122"/>
      <c r="D51" s="122"/>
      <c r="E51" s="122"/>
      <c r="F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22"/>
      <c r="AJ51" s="122"/>
      <c r="AK51" s="122"/>
      <c r="AL51" s="122"/>
      <c r="AM51" s="122"/>
      <c r="AN51" s="122"/>
      <c r="AO51" s="122"/>
      <c r="AP51" s="122"/>
      <c r="AQ51" s="122"/>
      <c r="AR51" s="122"/>
      <c r="AS51" s="122"/>
      <c r="AT51" s="122"/>
      <c r="AU51" s="122"/>
      <c r="AV51" s="122"/>
      <c r="AW51" s="122"/>
      <c r="AX51" s="122"/>
      <c r="AY51" s="122"/>
      <c r="AZ51" s="122"/>
      <c r="BA51" s="122"/>
      <c r="BB51" s="122"/>
      <c r="BC51" s="122"/>
      <c r="BD51" s="122"/>
      <c r="BE51" s="122"/>
      <c r="BF51" s="122"/>
      <c r="BG51" s="122"/>
      <c r="BH51" s="122"/>
      <c r="BI51" s="122"/>
    </row>
    <row r="52" spans="1:61" ht="15" customHeight="1" x14ac:dyDescent="0.25">
      <c r="A52" s="127" t="s">
        <v>38</v>
      </c>
      <c r="B52" s="122"/>
      <c r="C52" s="122"/>
      <c r="D52" s="122"/>
      <c r="E52" s="122"/>
      <c r="F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c r="AH52" s="122"/>
      <c r="AI52" s="122"/>
      <c r="AJ52" s="122"/>
      <c r="AK52" s="122"/>
      <c r="AL52" s="122"/>
      <c r="AM52" s="122"/>
      <c r="AN52" s="122"/>
      <c r="AO52" s="122"/>
      <c r="AP52" s="122"/>
      <c r="AQ52" s="122"/>
      <c r="AR52" s="122"/>
      <c r="AS52" s="122"/>
      <c r="AT52" s="122"/>
      <c r="AU52" s="122"/>
      <c r="AV52" s="122"/>
      <c r="AW52" s="122"/>
      <c r="AX52" s="122"/>
      <c r="AY52" s="122"/>
      <c r="AZ52" s="122"/>
      <c r="BA52" s="122"/>
      <c r="BB52" s="122"/>
      <c r="BC52" s="122"/>
      <c r="BD52" s="122"/>
      <c r="BE52" s="122"/>
      <c r="BF52" s="122"/>
      <c r="BG52" s="122"/>
      <c r="BH52" s="122"/>
      <c r="BI52" s="122"/>
    </row>
    <row r="53" spans="1:61" ht="15" customHeight="1" x14ac:dyDescent="0.25">
      <c r="A53" s="127" t="s">
        <v>39</v>
      </c>
      <c r="B53" s="122"/>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c r="AN53" s="122"/>
      <c r="AO53" s="122"/>
      <c r="AP53" s="122"/>
      <c r="AQ53" s="122"/>
      <c r="AR53" s="122"/>
      <c r="AS53" s="122"/>
      <c r="AT53" s="122"/>
      <c r="AU53" s="122"/>
      <c r="AV53" s="122"/>
      <c r="AW53" s="122"/>
      <c r="AX53" s="122"/>
      <c r="AY53" s="122"/>
      <c r="AZ53" s="122"/>
      <c r="BA53" s="122"/>
      <c r="BB53" s="122"/>
      <c r="BC53" s="122"/>
      <c r="BD53" s="122"/>
      <c r="BE53" s="122"/>
      <c r="BF53" s="122"/>
      <c r="BG53" s="122"/>
      <c r="BH53" s="122"/>
      <c r="BI53" s="122"/>
    </row>
    <row r="54" spans="1:61" ht="15" customHeight="1" x14ac:dyDescent="0.25">
      <c r="A54" s="236" t="s">
        <v>470</v>
      </c>
      <c r="B54" s="122"/>
      <c r="C54" s="122"/>
      <c r="D54" s="122"/>
      <c r="E54" s="122"/>
      <c r="F54" s="122"/>
      <c r="G54" s="122"/>
      <c r="H54" s="122"/>
      <c r="I54" s="122"/>
      <c r="J54" s="122"/>
      <c r="K54" s="122"/>
      <c r="L54" s="122"/>
      <c r="M54" s="122"/>
      <c r="N54" s="122"/>
      <c r="O54" s="122"/>
      <c r="P54" s="122"/>
      <c r="Q54" s="122"/>
      <c r="R54" s="122"/>
      <c r="S54" s="122"/>
      <c r="T54" s="122"/>
      <c r="U54" s="122"/>
      <c r="V54" s="122"/>
      <c r="W54" s="122"/>
      <c r="X54" s="122"/>
      <c r="Y54" s="122"/>
      <c r="Z54" s="122"/>
      <c r="AA54" s="122"/>
      <c r="AB54" s="122"/>
      <c r="AC54" s="122"/>
      <c r="AD54" s="122"/>
      <c r="AE54" s="122"/>
      <c r="AF54" s="122"/>
      <c r="AG54" s="122"/>
      <c r="AH54" s="122"/>
      <c r="AI54" s="122"/>
      <c r="AJ54" s="122"/>
      <c r="AK54" s="122"/>
      <c r="AL54" s="122"/>
      <c r="AM54" s="122"/>
      <c r="AN54" s="122"/>
      <c r="AO54" s="122"/>
      <c r="AP54" s="122"/>
      <c r="AQ54" s="122"/>
      <c r="AR54" s="122"/>
      <c r="AS54" s="122"/>
      <c r="AT54" s="122"/>
      <c r="AU54" s="122"/>
      <c r="AV54" s="122"/>
      <c r="AW54" s="122"/>
      <c r="AX54" s="122"/>
      <c r="AY54" s="122"/>
      <c r="AZ54" s="122"/>
      <c r="BA54" s="122"/>
      <c r="BB54" s="122"/>
      <c r="BC54" s="122"/>
      <c r="BD54" s="122"/>
      <c r="BE54" s="122"/>
      <c r="BF54" s="122"/>
      <c r="BG54" s="122"/>
      <c r="BH54" s="122"/>
      <c r="BI54" s="122"/>
    </row>
    <row r="55" spans="1:61" ht="15" customHeight="1" x14ac:dyDescent="0.25">
      <c r="A55" s="237" t="s">
        <v>529</v>
      </c>
      <c r="B55" s="122"/>
      <c r="C55" s="122"/>
      <c r="D55" s="122"/>
      <c r="E55" s="122"/>
      <c r="F55" s="122"/>
      <c r="G55" s="122"/>
      <c r="H55" s="122"/>
      <c r="I55" s="122"/>
      <c r="J55" s="122"/>
      <c r="K55" s="122"/>
      <c r="L55" s="122"/>
      <c r="M55" s="122"/>
      <c r="N55" s="122"/>
      <c r="O55" s="122"/>
      <c r="P55" s="122"/>
      <c r="Q55" s="122"/>
      <c r="R55" s="122"/>
      <c r="S55" s="122"/>
      <c r="T55" s="122"/>
      <c r="U55" s="122"/>
      <c r="V55" s="122"/>
      <c r="W55" s="122"/>
      <c r="X55" s="122"/>
      <c r="Y55" s="122"/>
      <c r="Z55" s="122"/>
      <c r="AA55" s="122"/>
      <c r="AB55" s="122"/>
      <c r="AC55" s="122"/>
      <c r="AD55" s="122"/>
      <c r="AE55" s="122"/>
      <c r="AF55" s="122"/>
      <c r="AG55" s="122"/>
      <c r="AH55" s="122"/>
      <c r="AI55" s="122"/>
      <c r="AJ55" s="122"/>
      <c r="AK55" s="122"/>
      <c r="AL55" s="122"/>
      <c r="AM55" s="122"/>
      <c r="AN55" s="122"/>
      <c r="AO55" s="122"/>
      <c r="AP55" s="122"/>
      <c r="AQ55" s="122"/>
      <c r="AR55" s="122"/>
      <c r="AS55" s="122"/>
      <c r="AT55" s="122"/>
      <c r="AU55" s="122"/>
      <c r="AV55" s="122"/>
      <c r="AW55" s="122"/>
      <c r="AX55" s="122"/>
      <c r="AY55" s="122"/>
      <c r="AZ55" s="122"/>
      <c r="BA55" s="122"/>
      <c r="BB55" s="122"/>
      <c r="BC55" s="122"/>
      <c r="BD55" s="122"/>
      <c r="BE55" s="122"/>
      <c r="BF55" s="122"/>
      <c r="BG55" s="122"/>
      <c r="BH55" s="122"/>
      <c r="BI55" s="122"/>
    </row>
    <row r="56" spans="1:61" ht="15" customHeight="1" x14ac:dyDescent="0.25">
      <c r="A56" s="237" t="s">
        <v>530</v>
      </c>
      <c r="B56" s="122"/>
      <c r="C56" s="122"/>
      <c r="D56" s="122"/>
      <c r="E56" s="122"/>
      <c r="F56" s="122"/>
      <c r="G56" s="122"/>
      <c r="H56" s="122"/>
      <c r="I56" s="122"/>
      <c r="J56" s="122"/>
      <c r="K56" s="122"/>
      <c r="L56" s="122"/>
      <c r="M56" s="122"/>
      <c r="N56" s="122"/>
      <c r="O56" s="122"/>
      <c r="P56" s="122"/>
      <c r="Q56" s="122"/>
      <c r="R56" s="122"/>
      <c r="S56" s="122"/>
      <c r="T56" s="122"/>
      <c r="U56" s="122"/>
      <c r="V56" s="122"/>
      <c r="W56" s="122"/>
      <c r="X56" s="122"/>
      <c r="Y56" s="122"/>
      <c r="Z56" s="122"/>
      <c r="AA56" s="122"/>
      <c r="AB56" s="122"/>
      <c r="AC56" s="122"/>
      <c r="AD56" s="122"/>
      <c r="AE56" s="122"/>
      <c r="AF56" s="122"/>
      <c r="AG56" s="122"/>
      <c r="AH56" s="122"/>
      <c r="AI56" s="122"/>
      <c r="AJ56" s="122"/>
      <c r="AK56" s="122"/>
      <c r="AL56" s="122"/>
      <c r="AM56" s="122"/>
      <c r="AN56" s="122"/>
      <c r="AO56" s="122"/>
      <c r="AP56" s="122"/>
      <c r="AQ56" s="122"/>
      <c r="AR56" s="122"/>
      <c r="AS56" s="122"/>
      <c r="AT56" s="122"/>
      <c r="AU56" s="122"/>
      <c r="AV56" s="122"/>
      <c r="AW56" s="122"/>
      <c r="AX56" s="122"/>
      <c r="AY56" s="122"/>
      <c r="AZ56" s="122"/>
      <c r="BA56" s="122"/>
      <c r="BB56" s="122"/>
      <c r="BC56" s="122"/>
      <c r="BD56" s="122"/>
      <c r="BE56" s="122"/>
      <c r="BF56" s="122"/>
      <c r="BG56" s="122"/>
      <c r="BH56" s="122"/>
      <c r="BI56" s="122"/>
    </row>
    <row r="57" spans="1:61" ht="15" customHeight="1" x14ac:dyDescent="0.25">
      <c r="A57" s="127" t="s">
        <v>509</v>
      </c>
      <c r="B57" s="122"/>
      <c r="C57" s="122"/>
      <c r="D57" s="122"/>
      <c r="E57" s="122"/>
      <c r="F57" s="122"/>
      <c r="G57" s="122"/>
      <c r="H57" s="122"/>
      <c r="I57" s="122"/>
      <c r="J57" s="122"/>
      <c r="K57" s="122"/>
      <c r="L57" s="122"/>
      <c r="M57" s="122"/>
      <c r="N57" s="122"/>
      <c r="O57" s="122"/>
      <c r="P57" s="122"/>
      <c r="Q57" s="122"/>
      <c r="R57" s="122"/>
      <c r="S57" s="122"/>
      <c r="T57" s="122"/>
      <c r="U57" s="122"/>
      <c r="V57" s="122"/>
      <c r="W57" s="122"/>
      <c r="X57" s="122"/>
      <c r="Y57" s="122"/>
      <c r="Z57" s="122"/>
      <c r="AA57" s="122"/>
      <c r="AB57" s="122"/>
      <c r="AC57" s="122"/>
      <c r="AD57" s="122"/>
      <c r="AE57" s="122"/>
      <c r="AF57" s="122"/>
      <c r="AG57" s="122"/>
      <c r="AH57" s="122"/>
      <c r="AI57" s="122"/>
      <c r="AJ57" s="122"/>
      <c r="AK57" s="122"/>
      <c r="AL57" s="122"/>
      <c r="AM57" s="122"/>
      <c r="AN57" s="122"/>
      <c r="AO57" s="122"/>
      <c r="AP57" s="122"/>
      <c r="AQ57" s="122"/>
      <c r="AR57" s="122"/>
      <c r="AS57" s="122"/>
      <c r="AT57" s="122"/>
      <c r="AU57" s="122"/>
      <c r="AV57" s="122"/>
      <c r="AW57" s="122"/>
      <c r="AX57" s="122"/>
      <c r="AY57" s="122"/>
      <c r="AZ57" s="122"/>
      <c r="BA57" s="122"/>
      <c r="BB57" s="122"/>
      <c r="BC57" s="122"/>
      <c r="BD57" s="122"/>
      <c r="BE57" s="122"/>
      <c r="BF57" s="122"/>
      <c r="BG57" s="122"/>
      <c r="BH57" s="122"/>
      <c r="BI57" s="122"/>
    </row>
    <row r="58" spans="1:61" ht="15" customHeight="1" x14ac:dyDescent="0.25">
      <c r="A58" s="127" t="s">
        <v>459</v>
      </c>
      <c r="B58" s="122"/>
      <c r="C58" s="122"/>
      <c r="D58" s="122"/>
      <c r="E58" s="122"/>
      <c r="F58" s="122"/>
      <c r="G58" s="122"/>
      <c r="H58" s="122"/>
      <c r="I58" s="122"/>
      <c r="J58" s="122"/>
      <c r="K58" s="122"/>
      <c r="L58" s="122"/>
      <c r="M58" s="122"/>
      <c r="N58" s="122"/>
      <c r="O58" s="122"/>
      <c r="P58" s="122"/>
      <c r="Q58" s="122"/>
      <c r="R58" s="122"/>
      <c r="S58" s="122"/>
      <c r="T58" s="122"/>
      <c r="U58" s="122"/>
      <c r="V58" s="122"/>
      <c r="W58" s="122"/>
      <c r="X58" s="122"/>
      <c r="Y58" s="122"/>
      <c r="Z58" s="122"/>
      <c r="AA58" s="122"/>
      <c r="AB58" s="122"/>
      <c r="AC58" s="122"/>
      <c r="AD58" s="122"/>
      <c r="AE58" s="122"/>
      <c r="AF58" s="122"/>
      <c r="AG58" s="122"/>
      <c r="AH58" s="122"/>
      <c r="AI58" s="122"/>
      <c r="AJ58" s="122"/>
      <c r="AK58" s="122"/>
      <c r="AL58" s="122"/>
      <c r="AM58" s="122"/>
      <c r="AN58" s="122"/>
      <c r="AO58" s="122"/>
      <c r="AP58" s="122"/>
      <c r="AQ58" s="122"/>
      <c r="AR58" s="122"/>
      <c r="AS58" s="122"/>
      <c r="AT58" s="122"/>
      <c r="AU58" s="122"/>
      <c r="AV58" s="122"/>
      <c r="AW58" s="122"/>
      <c r="AX58" s="122"/>
      <c r="AY58" s="122"/>
      <c r="AZ58" s="122"/>
      <c r="BA58" s="122"/>
      <c r="BB58" s="122"/>
      <c r="BC58" s="122"/>
      <c r="BD58" s="122"/>
      <c r="BE58" s="122"/>
      <c r="BF58" s="122"/>
      <c r="BG58" s="122"/>
      <c r="BH58" s="122"/>
      <c r="BI58" s="122"/>
    </row>
    <row r="59" spans="1:61" ht="15" customHeight="1" x14ac:dyDescent="0.25">
      <c r="A59" s="127" t="s">
        <v>460</v>
      </c>
      <c r="B59" s="122"/>
      <c r="C59" s="122"/>
      <c r="D59" s="122"/>
      <c r="E59" s="122"/>
      <c r="F59" s="122"/>
      <c r="G59" s="122"/>
      <c r="H59" s="122"/>
      <c r="I59" s="122"/>
      <c r="J59" s="122"/>
      <c r="K59" s="122"/>
      <c r="L59" s="122"/>
      <c r="M59" s="122"/>
      <c r="N59" s="122"/>
      <c r="O59" s="122"/>
      <c r="P59" s="122"/>
      <c r="Q59" s="122"/>
      <c r="R59" s="122"/>
      <c r="S59" s="122"/>
      <c r="T59" s="122"/>
      <c r="U59" s="122"/>
      <c r="V59" s="122"/>
      <c r="W59" s="122"/>
      <c r="X59" s="122"/>
      <c r="Y59" s="122"/>
      <c r="Z59" s="122"/>
      <c r="AA59" s="122"/>
      <c r="AB59" s="122"/>
      <c r="AC59" s="122"/>
      <c r="AD59" s="122"/>
      <c r="AE59" s="122"/>
      <c r="AF59" s="122"/>
      <c r="AG59" s="122"/>
      <c r="AH59" s="122"/>
      <c r="AI59" s="122"/>
      <c r="AJ59" s="122"/>
      <c r="AK59" s="122"/>
      <c r="AL59" s="122"/>
      <c r="AM59" s="122"/>
      <c r="AN59" s="122"/>
      <c r="AO59" s="122"/>
      <c r="AP59" s="122"/>
      <c r="AQ59" s="122"/>
      <c r="AR59" s="122"/>
      <c r="AS59" s="122"/>
      <c r="AT59" s="122"/>
      <c r="AU59" s="122"/>
      <c r="AV59" s="122"/>
      <c r="AW59" s="122"/>
      <c r="AX59" s="122"/>
      <c r="AY59" s="122"/>
      <c r="AZ59" s="122"/>
      <c r="BA59" s="122"/>
      <c r="BB59" s="122"/>
      <c r="BC59" s="122"/>
      <c r="BD59" s="122"/>
      <c r="BE59" s="122"/>
      <c r="BF59" s="122"/>
      <c r="BG59" s="122"/>
      <c r="BH59" s="122"/>
      <c r="BI59" s="122"/>
    </row>
    <row r="60" spans="1:61" ht="15" customHeight="1" x14ac:dyDescent="0.25">
      <c r="A60" s="128" t="s">
        <v>367</v>
      </c>
      <c r="B60" s="122"/>
      <c r="C60" s="122"/>
      <c r="D60" s="122"/>
      <c r="E60" s="122"/>
      <c r="F60" s="122"/>
      <c r="G60" s="122"/>
      <c r="H60" s="122"/>
      <c r="I60" s="122"/>
      <c r="J60" s="122"/>
      <c r="K60" s="122"/>
      <c r="L60" s="122"/>
      <c r="M60" s="122"/>
      <c r="N60" s="122"/>
      <c r="O60" s="122"/>
      <c r="P60" s="122"/>
      <c r="Q60" s="122"/>
      <c r="R60" s="122"/>
      <c r="S60" s="122"/>
      <c r="T60" s="122"/>
      <c r="U60" s="122"/>
      <c r="V60" s="122"/>
      <c r="W60" s="122"/>
      <c r="X60" s="122"/>
      <c r="Y60" s="122"/>
      <c r="Z60" s="122"/>
      <c r="AA60" s="122"/>
      <c r="AB60" s="122"/>
      <c r="AC60" s="122"/>
      <c r="AD60" s="122"/>
      <c r="AE60" s="122"/>
      <c r="AF60" s="122"/>
      <c r="AG60" s="122"/>
      <c r="AH60" s="122"/>
      <c r="AI60" s="122"/>
      <c r="AJ60" s="122"/>
      <c r="AK60" s="122"/>
      <c r="AL60" s="122"/>
      <c r="AM60" s="122"/>
      <c r="AN60" s="122"/>
      <c r="AO60" s="122"/>
      <c r="AP60" s="122"/>
      <c r="AQ60" s="122"/>
      <c r="AR60" s="122"/>
      <c r="AS60" s="122"/>
      <c r="AT60" s="122"/>
      <c r="AU60" s="122"/>
      <c r="AV60" s="122"/>
      <c r="AW60" s="122"/>
      <c r="AX60" s="122"/>
      <c r="AY60" s="122"/>
      <c r="AZ60" s="122"/>
      <c r="BA60" s="122"/>
      <c r="BB60" s="122"/>
      <c r="BC60" s="122"/>
      <c r="BD60" s="122"/>
      <c r="BE60" s="122"/>
      <c r="BF60" s="122"/>
      <c r="BG60" s="122"/>
      <c r="BH60" s="122"/>
      <c r="BI60" s="122"/>
    </row>
    <row r="61" spans="1:61" ht="15" customHeight="1" x14ac:dyDescent="0.25">
      <c r="A61" s="127" t="s">
        <v>461</v>
      </c>
      <c r="B61" s="122"/>
      <c r="C61" s="122"/>
      <c r="D61" s="122"/>
      <c r="E61" s="122"/>
      <c r="F61" s="122"/>
      <c r="G61" s="122"/>
      <c r="H61" s="122"/>
      <c r="I61" s="122"/>
      <c r="J61" s="122"/>
      <c r="K61" s="122"/>
      <c r="L61" s="122"/>
      <c r="M61" s="122"/>
      <c r="N61" s="122"/>
      <c r="O61" s="122"/>
      <c r="P61" s="122"/>
      <c r="Q61" s="122"/>
      <c r="R61" s="122"/>
      <c r="S61" s="122"/>
      <c r="T61" s="122"/>
      <c r="U61" s="122"/>
      <c r="V61" s="122"/>
      <c r="W61" s="122"/>
      <c r="X61" s="122"/>
      <c r="Y61" s="122"/>
      <c r="Z61" s="122"/>
      <c r="AA61" s="122"/>
      <c r="AB61" s="122"/>
      <c r="AC61" s="122"/>
      <c r="AD61" s="122"/>
      <c r="AE61" s="122"/>
      <c r="AF61" s="122"/>
      <c r="AG61" s="122"/>
      <c r="AH61" s="122"/>
      <c r="AI61" s="122"/>
      <c r="AJ61" s="122"/>
      <c r="AK61" s="122"/>
      <c r="AL61" s="122"/>
      <c r="AM61" s="122"/>
      <c r="AN61" s="122"/>
      <c r="AO61" s="122"/>
      <c r="AP61" s="122"/>
      <c r="AQ61" s="122"/>
      <c r="AR61" s="122"/>
      <c r="AS61" s="122"/>
      <c r="AT61" s="122"/>
      <c r="AU61" s="122"/>
      <c r="AV61" s="122"/>
      <c r="AW61" s="122"/>
      <c r="AX61" s="122"/>
      <c r="AY61" s="122"/>
      <c r="AZ61" s="122"/>
      <c r="BA61" s="122"/>
      <c r="BB61" s="122"/>
      <c r="BC61" s="122"/>
      <c r="BD61" s="122"/>
      <c r="BE61" s="122"/>
      <c r="BF61" s="122"/>
      <c r="BG61" s="122"/>
      <c r="BH61" s="122"/>
      <c r="BI61" s="122"/>
    </row>
    <row r="62" spans="1:61" ht="14.25" customHeight="1" x14ac:dyDescent="0.25">
      <c r="A62" s="127" t="s">
        <v>462</v>
      </c>
      <c r="B62" s="122"/>
      <c r="C62" s="122"/>
      <c r="D62" s="122"/>
      <c r="E62" s="122"/>
      <c r="F62" s="122"/>
      <c r="G62" s="122"/>
      <c r="H62" s="122"/>
      <c r="I62" s="122"/>
      <c r="J62" s="122"/>
      <c r="K62" s="122"/>
      <c r="L62" s="122"/>
      <c r="M62" s="122"/>
      <c r="N62" s="122"/>
      <c r="O62" s="122"/>
      <c r="P62" s="122"/>
      <c r="Q62" s="122"/>
      <c r="R62" s="122"/>
      <c r="S62" s="122"/>
      <c r="T62" s="122"/>
      <c r="U62" s="122"/>
      <c r="V62" s="122"/>
      <c r="W62" s="122"/>
      <c r="X62" s="122"/>
      <c r="Y62" s="122"/>
      <c r="Z62" s="122"/>
      <c r="AA62" s="122"/>
      <c r="AB62" s="122"/>
      <c r="AC62" s="122"/>
      <c r="AD62" s="122"/>
      <c r="AE62" s="122"/>
      <c r="AF62" s="122"/>
      <c r="AG62" s="122"/>
      <c r="AH62" s="122"/>
      <c r="AI62" s="122"/>
      <c r="AJ62" s="122"/>
      <c r="AK62" s="122"/>
      <c r="AL62" s="122"/>
      <c r="AM62" s="122"/>
      <c r="AN62" s="122"/>
      <c r="AO62" s="122"/>
      <c r="AP62" s="122"/>
      <c r="AQ62" s="122"/>
      <c r="AR62" s="122"/>
      <c r="AS62" s="122"/>
      <c r="AT62" s="122"/>
      <c r="AU62" s="122"/>
      <c r="AV62" s="122"/>
      <c r="AW62" s="122"/>
      <c r="AX62" s="122"/>
      <c r="AY62" s="122"/>
      <c r="AZ62" s="122"/>
      <c r="BA62" s="122"/>
      <c r="BB62" s="122"/>
      <c r="BC62" s="122"/>
      <c r="BD62" s="122"/>
      <c r="BE62" s="122"/>
      <c r="BF62" s="122"/>
      <c r="BG62" s="122"/>
      <c r="BH62" s="122"/>
      <c r="BI62" s="122"/>
    </row>
    <row r="63" spans="1:61" ht="15" customHeight="1" x14ac:dyDescent="0.25">
      <c r="A63" s="127" t="s">
        <v>463</v>
      </c>
      <c r="BE63" s="122"/>
      <c r="BF63" s="122"/>
      <c r="BG63" s="122"/>
      <c r="BH63" s="122"/>
      <c r="BI63" s="122"/>
    </row>
    <row r="64" spans="1:61" ht="15" customHeight="1" x14ac:dyDescent="0.25">
      <c r="BE64" s="122"/>
      <c r="BF64" s="122"/>
      <c r="BG64" s="122"/>
      <c r="BH64" s="122"/>
      <c r="BI64" s="122"/>
    </row>
    <row r="65" spans="2:61" ht="15" customHeight="1" x14ac:dyDescent="0.25">
      <c r="B65" s="122"/>
      <c r="C65" s="122"/>
      <c r="D65" s="122"/>
      <c r="E65" s="122"/>
      <c r="F65" s="122"/>
      <c r="G65" s="122"/>
      <c r="H65" s="122"/>
      <c r="I65" s="122"/>
      <c r="J65" s="122"/>
      <c r="K65" s="122"/>
      <c r="L65" s="122"/>
      <c r="M65" s="122"/>
      <c r="N65" s="122"/>
      <c r="O65" s="122"/>
      <c r="P65" s="122"/>
      <c r="Q65" s="122"/>
      <c r="R65" s="122"/>
      <c r="S65" s="122"/>
      <c r="T65" s="122"/>
      <c r="U65" s="122"/>
      <c r="V65" s="122"/>
      <c r="W65" s="122"/>
      <c r="X65" s="122"/>
      <c r="Y65" s="122"/>
      <c r="Z65" s="122"/>
      <c r="AA65" s="122"/>
      <c r="AB65" s="122"/>
      <c r="AC65" s="122"/>
      <c r="AD65" s="122"/>
      <c r="AE65" s="122"/>
      <c r="AF65" s="122"/>
      <c r="AG65" s="122"/>
      <c r="AH65" s="122"/>
      <c r="AI65" s="122"/>
      <c r="AJ65" s="122"/>
      <c r="AK65" s="122"/>
      <c r="AL65" s="122"/>
      <c r="AM65" s="122"/>
      <c r="AN65" s="122"/>
      <c r="AO65" s="122"/>
      <c r="AP65" s="122"/>
      <c r="AQ65" s="122"/>
      <c r="AR65" s="122"/>
      <c r="AS65" s="122"/>
      <c r="AT65" s="122"/>
      <c r="AU65" s="122"/>
      <c r="AV65" s="122"/>
      <c r="AW65" s="122"/>
      <c r="AX65" s="122"/>
      <c r="AY65" s="122"/>
      <c r="AZ65" s="122"/>
      <c r="BA65" s="122"/>
      <c r="BB65" s="122"/>
      <c r="BC65" s="122"/>
      <c r="BD65" s="122"/>
      <c r="BE65" s="122"/>
      <c r="BF65" s="122"/>
      <c r="BG65" s="122"/>
      <c r="BH65" s="122"/>
      <c r="BI65" s="122"/>
    </row>
    <row r="66" spans="2:61" ht="15" customHeight="1" x14ac:dyDescent="0.25">
      <c r="B66" s="122"/>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2"/>
      <c r="AH66" s="122"/>
      <c r="AI66" s="122"/>
      <c r="AJ66" s="122"/>
      <c r="AK66" s="122"/>
      <c r="AL66" s="122"/>
      <c r="AM66" s="122"/>
      <c r="AN66" s="122"/>
      <c r="AO66" s="122"/>
      <c r="AP66" s="122"/>
      <c r="AQ66" s="122"/>
      <c r="AR66" s="122"/>
      <c r="AS66" s="122"/>
      <c r="AT66" s="122"/>
      <c r="AU66" s="122"/>
      <c r="AV66" s="122"/>
      <c r="AW66" s="122"/>
      <c r="AX66" s="122"/>
      <c r="AY66" s="122"/>
      <c r="AZ66" s="122"/>
      <c r="BA66" s="122"/>
      <c r="BB66" s="122"/>
      <c r="BC66" s="122"/>
      <c r="BD66" s="122"/>
      <c r="BE66" s="122"/>
      <c r="BF66" s="122"/>
      <c r="BG66" s="122"/>
      <c r="BH66" s="122"/>
      <c r="BI66" s="122"/>
    </row>
    <row r="67" spans="2:61" ht="15" customHeight="1" x14ac:dyDescent="0.25">
      <c r="B67" s="122"/>
      <c r="C67" s="122"/>
      <c r="D67" s="122"/>
      <c r="E67" s="122"/>
      <c r="F67" s="122"/>
      <c r="G67" s="122"/>
      <c r="H67" s="122"/>
      <c r="I67" s="122"/>
      <c r="J67" s="122"/>
      <c r="K67" s="122"/>
      <c r="L67" s="122"/>
      <c r="M67" s="122"/>
      <c r="N67" s="122"/>
      <c r="O67" s="122"/>
      <c r="P67" s="122"/>
      <c r="Q67" s="122"/>
      <c r="R67" s="122"/>
      <c r="S67" s="122"/>
      <c r="T67" s="122"/>
      <c r="U67" s="122"/>
      <c r="V67" s="122"/>
      <c r="W67" s="122"/>
      <c r="X67" s="122"/>
      <c r="Y67" s="122"/>
      <c r="Z67" s="122"/>
      <c r="AA67" s="122"/>
      <c r="AB67" s="122"/>
      <c r="AC67" s="122"/>
      <c r="AD67" s="122"/>
      <c r="AE67" s="122"/>
      <c r="AF67" s="122"/>
      <c r="AG67" s="122"/>
      <c r="AH67" s="122"/>
      <c r="AI67" s="122"/>
      <c r="AJ67" s="122"/>
      <c r="AK67" s="122"/>
      <c r="AL67" s="122"/>
      <c r="AM67" s="122"/>
      <c r="AN67" s="122"/>
      <c r="AO67" s="122"/>
      <c r="AP67" s="122"/>
      <c r="AQ67" s="122"/>
      <c r="AR67" s="122"/>
      <c r="AS67" s="122"/>
      <c r="AT67" s="122"/>
      <c r="AU67" s="122"/>
      <c r="AV67" s="122"/>
      <c r="AW67" s="122"/>
      <c r="AX67" s="122"/>
      <c r="AY67" s="122"/>
      <c r="AZ67" s="122"/>
      <c r="BA67" s="122"/>
      <c r="BB67" s="122"/>
      <c r="BC67" s="122"/>
      <c r="BD67" s="122"/>
      <c r="BE67" s="122"/>
      <c r="BF67" s="122"/>
      <c r="BG67" s="122"/>
      <c r="BH67" s="122"/>
      <c r="BI67" s="122"/>
    </row>
    <row r="68" spans="2:61" ht="15" customHeight="1" x14ac:dyDescent="0.25">
      <c r="B68" s="122"/>
      <c r="C68" s="122"/>
      <c r="D68" s="122"/>
      <c r="E68" s="122"/>
      <c r="F68" s="122"/>
      <c r="G68" s="122"/>
      <c r="H68" s="122"/>
      <c r="I68" s="122"/>
      <c r="J68" s="122"/>
      <c r="K68" s="122"/>
      <c r="L68" s="122"/>
      <c r="M68" s="122"/>
      <c r="N68" s="122"/>
      <c r="O68" s="122"/>
      <c r="P68" s="122"/>
      <c r="Q68" s="122"/>
      <c r="R68" s="122"/>
      <c r="S68" s="122"/>
      <c r="T68" s="122"/>
      <c r="U68" s="122"/>
      <c r="V68" s="122"/>
      <c r="W68" s="122"/>
      <c r="X68" s="122"/>
      <c r="Y68" s="122"/>
      <c r="Z68" s="122"/>
      <c r="AA68" s="122"/>
      <c r="AB68" s="122"/>
      <c r="AC68" s="122"/>
      <c r="AD68" s="122"/>
      <c r="AE68" s="122"/>
      <c r="AF68" s="122"/>
      <c r="AG68" s="122"/>
      <c r="AH68" s="122"/>
      <c r="AI68" s="122"/>
      <c r="AJ68" s="122"/>
      <c r="AK68" s="122"/>
      <c r="AL68" s="122"/>
      <c r="AM68" s="122"/>
      <c r="AN68" s="122"/>
      <c r="AO68" s="122"/>
      <c r="AP68" s="122"/>
      <c r="AQ68" s="122"/>
      <c r="AR68" s="122"/>
      <c r="AS68" s="122"/>
      <c r="AT68" s="122"/>
      <c r="AU68" s="122"/>
      <c r="AV68" s="122"/>
      <c r="AW68" s="122"/>
      <c r="AX68" s="122"/>
      <c r="AY68" s="122"/>
      <c r="AZ68" s="122"/>
      <c r="BA68" s="122"/>
      <c r="BB68" s="122"/>
      <c r="BC68" s="122"/>
      <c r="BD68" s="122"/>
      <c r="BE68" s="122"/>
      <c r="BF68" s="122"/>
      <c r="BG68" s="122"/>
      <c r="BH68" s="122"/>
      <c r="BI68" s="122"/>
    </row>
    <row r="69" spans="2:61" ht="15" customHeight="1" x14ac:dyDescent="0.25">
      <c r="B69" s="122"/>
      <c r="C69" s="122"/>
      <c r="D69" s="122"/>
      <c r="E69" s="122"/>
      <c r="F69" s="122"/>
      <c r="G69" s="122"/>
      <c r="H69" s="122"/>
      <c r="I69" s="122"/>
      <c r="J69" s="122"/>
      <c r="K69" s="122"/>
      <c r="L69" s="122"/>
      <c r="M69" s="122"/>
      <c r="N69" s="122"/>
      <c r="O69" s="122"/>
      <c r="P69" s="122"/>
      <c r="Q69" s="122"/>
      <c r="R69" s="122"/>
      <c r="S69" s="122"/>
      <c r="T69" s="122"/>
      <c r="U69" s="122"/>
      <c r="V69" s="122"/>
      <c r="W69" s="122"/>
      <c r="X69" s="122"/>
      <c r="Y69" s="122"/>
      <c r="Z69" s="122"/>
      <c r="AA69" s="122"/>
      <c r="AB69" s="122"/>
      <c r="AC69" s="122"/>
      <c r="AD69" s="122"/>
      <c r="AE69" s="122"/>
      <c r="AF69" s="122"/>
      <c r="AG69" s="122"/>
      <c r="AH69" s="122"/>
      <c r="AI69" s="122"/>
      <c r="AJ69" s="122"/>
      <c r="AK69" s="122"/>
      <c r="AL69" s="122"/>
      <c r="AM69" s="122"/>
      <c r="AN69" s="122"/>
      <c r="AO69" s="122"/>
      <c r="AP69" s="122"/>
      <c r="AQ69" s="122"/>
      <c r="AR69" s="122"/>
      <c r="AS69" s="122"/>
      <c r="AT69" s="122"/>
      <c r="AU69" s="122"/>
      <c r="AV69" s="122"/>
      <c r="AW69" s="122"/>
      <c r="AX69" s="122"/>
      <c r="AY69" s="122"/>
      <c r="AZ69" s="122"/>
      <c r="BA69" s="122"/>
      <c r="BB69" s="122"/>
      <c r="BC69" s="122"/>
      <c r="BD69" s="122"/>
      <c r="BE69" s="122"/>
      <c r="BF69" s="122"/>
      <c r="BG69" s="122"/>
      <c r="BH69" s="122"/>
      <c r="BI69" s="122"/>
    </row>
    <row r="70" spans="2:61" ht="15" customHeight="1" x14ac:dyDescent="0.25">
      <c r="B70" s="122"/>
      <c r="C70" s="122"/>
      <c r="D70" s="122"/>
      <c r="E70" s="122"/>
      <c r="F70" s="122"/>
      <c r="G70" s="122"/>
      <c r="H70" s="122"/>
      <c r="I70" s="122"/>
      <c r="J70" s="122"/>
      <c r="K70" s="122"/>
      <c r="L70" s="122"/>
      <c r="M70" s="122"/>
      <c r="N70" s="122"/>
      <c r="O70" s="122"/>
      <c r="P70" s="122"/>
      <c r="Q70" s="122"/>
      <c r="R70" s="122"/>
      <c r="S70" s="122"/>
      <c r="T70" s="122"/>
      <c r="U70" s="122"/>
      <c r="V70" s="122"/>
      <c r="W70" s="122"/>
      <c r="X70" s="122"/>
      <c r="Y70" s="122"/>
      <c r="Z70" s="122"/>
      <c r="AA70" s="122"/>
      <c r="AB70" s="122"/>
      <c r="AC70" s="122"/>
      <c r="AD70" s="122"/>
      <c r="AE70" s="122"/>
      <c r="AF70" s="122"/>
      <c r="AG70" s="122"/>
      <c r="AH70" s="122"/>
      <c r="AI70" s="122"/>
      <c r="AJ70" s="122"/>
      <c r="AK70" s="122"/>
      <c r="AL70" s="122"/>
      <c r="AM70" s="122"/>
      <c r="AN70" s="122"/>
      <c r="AO70" s="122"/>
      <c r="AP70" s="122"/>
      <c r="AQ70" s="122"/>
      <c r="AR70" s="122"/>
      <c r="AS70" s="122"/>
      <c r="AT70" s="122"/>
      <c r="AU70" s="122"/>
      <c r="AV70" s="122"/>
      <c r="AW70" s="122"/>
      <c r="AX70" s="122"/>
      <c r="AY70" s="122"/>
      <c r="AZ70" s="122"/>
      <c r="BA70" s="122"/>
      <c r="BB70" s="122"/>
      <c r="BC70" s="122"/>
      <c r="BD70" s="122"/>
      <c r="BE70" s="122"/>
      <c r="BF70" s="122"/>
      <c r="BG70" s="122"/>
      <c r="BH70" s="122"/>
      <c r="BI70" s="122"/>
    </row>
    <row r="71" spans="2:61" ht="15" customHeight="1" x14ac:dyDescent="0.25">
      <c r="B71" s="122"/>
      <c r="C71" s="122"/>
      <c r="D71" s="122"/>
      <c r="E71" s="122"/>
      <c r="F71" s="122"/>
      <c r="G71" s="122"/>
      <c r="H71" s="122"/>
      <c r="I71" s="122"/>
      <c r="J71" s="122"/>
      <c r="K71" s="122"/>
      <c r="L71" s="122"/>
      <c r="M71" s="122"/>
      <c r="N71" s="122"/>
      <c r="O71" s="122"/>
      <c r="P71" s="122"/>
      <c r="Q71" s="122"/>
      <c r="R71" s="122"/>
      <c r="S71" s="122"/>
      <c r="T71" s="122"/>
      <c r="U71" s="122"/>
      <c r="V71" s="122"/>
      <c r="W71" s="122"/>
      <c r="X71" s="122"/>
      <c r="Y71" s="122"/>
      <c r="Z71" s="122"/>
      <c r="AA71" s="122"/>
      <c r="AB71" s="122"/>
      <c r="AC71" s="122"/>
      <c r="AD71" s="122"/>
      <c r="AE71" s="122"/>
      <c r="AF71" s="122"/>
      <c r="AG71" s="122"/>
      <c r="AH71" s="122"/>
      <c r="AI71" s="122"/>
      <c r="AJ71" s="122"/>
      <c r="AK71" s="122"/>
      <c r="AL71" s="122"/>
      <c r="AM71" s="122"/>
      <c r="AN71" s="122"/>
      <c r="AO71" s="122"/>
      <c r="AP71" s="122"/>
      <c r="AQ71" s="122"/>
      <c r="AR71" s="122"/>
      <c r="AS71" s="122"/>
      <c r="AT71" s="122"/>
      <c r="AU71" s="122"/>
      <c r="AV71" s="122"/>
      <c r="AW71" s="122"/>
      <c r="AX71" s="122"/>
      <c r="AY71" s="122"/>
      <c r="AZ71" s="122"/>
      <c r="BA71" s="122"/>
      <c r="BB71" s="122"/>
      <c r="BC71" s="122"/>
      <c r="BD71" s="122"/>
      <c r="BE71" s="122"/>
      <c r="BF71" s="122"/>
      <c r="BG71" s="122"/>
      <c r="BH71" s="122"/>
      <c r="BI71" s="122"/>
    </row>
    <row r="72" spans="2:61" ht="15" customHeight="1" x14ac:dyDescent="0.25">
      <c r="B72" s="122"/>
      <c r="C72" s="122"/>
      <c r="D72" s="122"/>
      <c r="E72" s="122"/>
      <c r="F72" s="122"/>
      <c r="G72" s="122"/>
      <c r="H72" s="122"/>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2"/>
      <c r="AH72" s="122"/>
      <c r="AI72" s="122"/>
      <c r="AJ72" s="122"/>
      <c r="AK72" s="122"/>
      <c r="AL72" s="122"/>
      <c r="AM72" s="122"/>
      <c r="AN72" s="122"/>
      <c r="AO72" s="122"/>
      <c r="AP72" s="122"/>
      <c r="AQ72" s="122"/>
      <c r="AR72" s="122"/>
      <c r="AS72" s="122"/>
      <c r="AT72" s="122"/>
      <c r="AU72" s="122"/>
      <c r="AV72" s="122"/>
      <c r="AW72" s="122"/>
      <c r="AX72" s="122"/>
      <c r="AY72" s="122"/>
      <c r="AZ72" s="122"/>
      <c r="BA72" s="122"/>
      <c r="BB72" s="122"/>
      <c r="BC72" s="122"/>
      <c r="BD72" s="122"/>
      <c r="BE72" s="122"/>
      <c r="BF72" s="122"/>
      <c r="BG72" s="122"/>
      <c r="BH72" s="122"/>
      <c r="BI72" s="122"/>
    </row>
    <row r="73" spans="2:61" ht="15" customHeight="1" x14ac:dyDescent="0.25">
      <c r="B73" s="122"/>
      <c r="C73" s="122"/>
      <c r="D73" s="122"/>
      <c r="E73" s="122"/>
      <c r="F73" s="122"/>
      <c r="G73" s="122"/>
      <c r="H73" s="122"/>
      <c r="I73" s="122"/>
      <c r="J73" s="122"/>
      <c r="K73" s="122"/>
      <c r="L73" s="122"/>
      <c r="M73" s="122"/>
      <c r="N73" s="122"/>
      <c r="O73" s="122"/>
      <c r="P73" s="122"/>
      <c r="Q73" s="122"/>
      <c r="R73" s="122"/>
      <c r="S73" s="122"/>
      <c r="T73" s="122"/>
      <c r="U73" s="122"/>
      <c r="V73" s="122"/>
      <c r="W73" s="122"/>
      <c r="X73" s="122"/>
      <c r="Y73" s="122"/>
      <c r="Z73" s="122"/>
      <c r="AA73" s="122"/>
      <c r="AB73" s="122"/>
      <c r="AC73" s="122"/>
      <c r="AD73" s="122"/>
      <c r="AE73" s="122"/>
      <c r="AF73" s="122"/>
      <c r="AG73" s="122"/>
      <c r="AH73" s="122"/>
      <c r="AI73" s="122"/>
      <c r="AJ73" s="122"/>
      <c r="AK73" s="122"/>
      <c r="AL73" s="122"/>
      <c r="AM73" s="122"/>
      <c r="AN73" s="122"/>
      <c r="AO73" s="122"/>
      <c r="AP73" s="122"/>
      <c r="AQ73" s="122"/>
      <c r="AR73" s="122"/>
      <c r="AS73" s="122"/>
      <c r="AT73" s="122"/>
      <c r="AU73" s="122"/>
      <c r="AV73" s="122"/>
      <c r="AW73" s="122"/>
      <c r="AX73" s="122"/>
      <c r="AY73" s="122"/>
      <c r="AZ73" s="122"/>
      <c r="BA73" s="122"/>
      <c r="BB73" s="122"/>
      <c r="BC73" s="122"/>
      <c r="BD73" s="122"/>
      <c r="BE73" s="122"/>
      <c r="BF73" s="122"/>
      <c r="BG73" s="122"/>
      <c r="BH73" s="122"/>
      <c r="BI73" s="122"/>
    </row>
    <row r="74" spans="2:61" ht="15" customHeight="1" x14ac:dyDescent="0.25">
      <c r="B74" s="122"/>
      <c r="C74" s="122"/>
      <c r="D74" s="122"/>
      <c r="E74" s="122"/>
      <c r="F74" s="122"/>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2"/>
      <c r="AK74" s="122"/>
      <c r="AL74" s="122"/>
      <c r="AM74" s="122"/>
      <c r="AN74" s="122"/>
      <c r="AO74" s="122"/>
      <c r="AP74" s="122"/>
      <c r="AQ74" s="122"/>
      <c r="AR74" s="122"/>
      <c r="AS74" s="122"/>
      <c r="AT74" s="122"/>
      <c r="AU74" s="122"/>
      <c r="AV74" s="122"/>
      <c r="AW74" s="122"/>
      <c r="AX74" s="122"/>
      <c r="AY74" s="122"/>
      <c r="AZ74" s="122"/>
      <c r="BA74" s="122"/>
      <c r="BB74" s="122"/>
      <c r="BC74" s="122"/>
      <c r="BD74" s="122"/>
      <c r="BE74" s="122"/>
      <c r="BF74" s="122"/>
      <c r="BG74" s="122"/>
      <c r="BH74" s="122"/>
      <c r="BI74" s="122"/>
    </row>
    <row r="75" spans="2:61" ht="15" customHeight="1" x14ac:dyDescent="0.25">
      <c r="B75" s="122"/>
      <c r="C75" s="122"/>
      <c r="D75" s="122"/>
      <c r="E75" s="122"/>
      <c r="F75" s="122"/>
      <c r="G75" s="122"/>
      <c r="H75" s="122"/>
      <c r="I75" s="122"/>
      <c r="J75" s="122"/>
      <c r="K75" s="122"/>
      <c r="L75" s="122"/>
      <c r="M75" s="122"/>
      <c r="N75" s="122"/>
      <c r="O75" s="122"/>
      <c r="P75" s="122"/>
      <c r="Q75" s="122"/>
      <c r="R75" s="122"/>
      <c r="S75" s="122"/>
      <c r="T75" s="122"/>
      <c r="U75" s="122"/>
      <c r="V75" s="122"/>
      <c r="W75" s="122"/>
      <c r="X75" s="122"/>
      <c r="Y75" s="122"/>
      <c r="Z75" s="122"/>
      <c r="AA75" s="122"/>
      <c r="AB75" s="122"/>
      <c r="AC75" s="122"/>
      <c r="AD75" s="122"/>
      <c r="AE75" s="122"/>
      <c r="AF75" s="122"/>
      <c r="AG75" s="122"/>
      <c r="AH75" s="122"/>
      <c r="AI75" s="122"/>
      <c r="AJ75" s="122"/>
      <c r="AK75" s="122"/>
      <c r="AL75" s="122"/>
      <c r="AM75" s="122"/>
      <c r="AN75" s="122"/>
      <c r="AO75" s="122"/>
      <c r="AP75" s="122"/>
      <c r="AQ75" s="122"/>
      <c r="AR75" s="122"/>
      <c r="AS75" s="122"/>
      <c r="AT75" s="122"/>
      <c r="AU75" s="122"/>
      <c r="AV75" s="122"/>
      <c r="AW75" s="122"/>
      <c r="AX75" s="122"/>
      <c r="AY75" s="122"/>
      <c r="AZ75" s="122"/>
      <c r="BA75" s="122"/>
      <c r="BB75" s="122"/>
      <c r="BC75" s="122"/>
      <c r="BD75" s="122"/>
      <c r="BE75" s="122"/>
      <c r="BF75" s="122"/>
      <c r="BG75" s="122"/>
      <c r="BH75" s="122"/>
      <c r="BI75" s="122"/>
    </row>
    <row r="76" spans="2:61" ht="15" customHeight="1" x14ac:dyDescent="0.25">
      <c r="B76" s="122"/>
      <c r="C76" s="122"/>
      <c r="D76" s="122"/>
      <c r="E76" s="122"/>
      <c r="F76" s="122"/>
      <c r="G76" s="122"/>
      <c r="H76" s="122"/>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c r="AI76" s="122"/>
      <c r="AJ76" s="122"/>
      <c r="AK76" s="122"/>
      <c r="AL76" s="122"/>
      <c r="AM76" s="122"/>
      <c r="AN76" s="122"/>
      <c r="AO76" s="122"/>
      <c r="AP76" s="122"/>
      <c r="AQ76" s="122"/>
      <c r="AR76" s="122"/>
      <c r="AS76" s="122"/>
      <c r="AT76" s="122"/>
      <c r="AU76" s="122"/>
      <c r="AV76" s="122"/>
      <c r="AW76" s="122"/>
      <c r="AX76" s="122"/>
      <c r="AY76" s="122"/>
      <c r="AZ76" s="122"/>
      <c r="BA76" s="122"/>
      <c r="BB76" s="122"/>
      <c r="BC76" s="122"/>
      <c r="BD76" s="122"/>
      <c r="BE76" s="122"/>
      <c r="BF76" s="122"/>
      <c r="BG76" s="122"/>
      <c r="BH76" s="122"/>
      <c r="BI76" s="122"/>
    </row>
    <row r="77" spans="2:61" ht="15" customHeight="1" x14ac:dyDescent="0.25">
      <c r="B77" s="122"/>
      <c r="C77" s="122"/>
      <c r="D77" s="122"/>
      <c r="E77" s="122"/>
      <c r="F77" s="122"/>
      <c r="G77" s="122"/>
      <c r="H77" s="122"/>
      <c r="I77" s="122"/>
      <c r="J77" s="122"/>
      <c r="K77" s="122"/>
      <c r="L77" s="122"/>
      <c r="M77" s="122"/>
      <c r="N77" s="122"/>
      <c r="O77" s="122"/>
      <c r="P77" s="122"/>
      <c r="Q77" s="122"/>
      <c r="R77" s="122"/>
      <c r="S77" s="122"/>
      <c r="T77" s="122"/>
      <c r="U77" s="122"/>
      <c r="V77" s="122"/>
      <c r="W77" s="122"/>
      <c r="X77" s="122"/>
      <c r="Y77" s="122"/>
      <c r="Z77" s="122"/>
      <c r="AA77" s="122"/>
      <c r="AB77" s="122"/>
      <c r="AC77" s="122"/>
      <c r="AD77" s="122"/>
      <c r="AE77" s="122"/>
      <c r="AF77" s="122"/>
      <c r="AG77" s="122"/>
      <c r="AH77" s="122"/>
      <c r="AI77" s="122"/>
      <c r="AJ77" s="122"/>
      <c r="AK77" s="122"/>
      <c r="AL77" s="122"/>
      <c r="AM77" s="122"/>
      <c r="AN77" s="122"/>
      <c r="AO77" s="122"/>
      <c r="AP77" s="122"/>
      <c r="AQ77" s="122"/>
      <c r="AR77" s="122"/>
      <c r="AS77" s="122"/>
      <c r="AT77" s="122"/>
      <c r="AU77" s="122"/>
      <c r="AV77" s="122"/>
      <c r="AW77" s="122"/>
      <c r="AX77" s="122"/>
      <c r="AY77" s="122"/>
      <c r="AZ77" s="122"/>
      <c r="BA77" s="122"/>
      <c r="BB77" s="122"/>
      <c r="BC77" s="122"/>
      <c r="BD77" s="122"/>
      <c r="BE77" s="122"/>
      <c r="BF77" s="122"/>
      <c r="BG77" s="122"/>
      <c r="BH77" s="122"/>
      <c r="BI77" s="122"/>
    </row>
    <row r="78" spans="2:61" ht="15" customHeight="1" x14ac:dyDescent="0.25">
      <c r="B78" s="122"/>
      <c r="C78" s="122"/>
      <c r="D78" s="122"/>
      <c r="E78" s="122"/>
      <c r="F78" s="122"/>
      <c r="G78" s="122"/>
      <c r="H78" s="122"/>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c r="AH78" s="122"/>
      <c r="AI78" s="122"/>
      <c r="AJ78" s="122"/>
      <c r="AK78" s="122"/>
      <c r="AL78" s="122"/>
      <c r="AM78" s="122"/>
      <c r="AN78" s="122"/>
      <c r="AO78" s="122"/>
      <c r="AP78" s="122"/>
      <c r="AQ78" s="122"/>
      <c r="AR78" s="122"/>
      <c r="AS78" s="122"/>
      <c r="AT78" s="122"/>
      <c r="AU78" s="122"/>
      <c r="AV78" s="122"/>
      <c r="AW78" s="122"/>
      <c r="AX78" s="122"/>
      <c r="AY78" s="122"/>
      <c r="AZ78" s="122"/>
      <c r="BA78" s="122"/>
      <c r="BB78" s="122"/>
      <c r="BC78" s="122"/>
      <c r="BD78" s="122"/>
      <c r="BE78" s="122"/>
      <c r="BF78" s="122"/>
      <c r="BG78" s="122"/>
      <c r="BH78" s="122"/>
      <c r="BI78" s="122"/>
    </row>
    <row r="79" spans="2:61" ht="15" customHeight="1" x14ac:dyDescent="0.25">
      <c r="B79" s="122"/>
      <c r="C79" s="122"/>
      <c r="D79" s="122"/>
      <c r="E79" s="122"/>
      <c r="F79" s="122"/>
      <c r="G79" s="122"/>
      <c r="H79" s="122"/>
      <c r="I79" s="122"/>
      <c r="J79" s="122"/>
      <c r="K79" s="122"/>
      <c r="L79" s="122"/>
      <c r="M79" s="122"/>
      <c r="N79" s="122"/>
      <c r="O79" s="122"/>
      <c r="P79" s="122"/>
      <c r="Q79" s="122"/>
      <c r="R79" s="122"/>
      <c r="S79" s="122"/>
      <c r="T79" s="122"/>
      <c r="U79" s="122"/>
      <c r="V79" s="122"/>
      <c r="W79" s="122"/>
      <c r="X79" s="122"/>
      <c r="Y79" s="122"/>
      <c r="Z79" s="122"/>
      <c r="AA79" s="122"/>
      <c r="AB79" s="122"/>
      <c r="AC79" s="122"/>
      <c r="AD79" s="122"/>
      <c r="AE79" s="122"/>
      <c r="AF79" s="122"/>
      <c r="AG79" s="122"/>
      <c r="AH79" s="122"/>
      <c r="AI79" s="122"/>
      <c r="AJ79" s="122"/>
      <c r="AK79" s="122"/>
      <c r="AL79" s="122"/>
      <c r="AM79" s="122"/>
      <c r="AN79" s="122"/>
      <c r="AO79" s="122"/>
      <c r="AP79" s="122"/>
      <c r="AQ79" s="122"/>
      <c r="AR79" s="122"/>
      <c r="AS79" s="122"/>
      <c r="AT79" s="122"/>
      <c r="AU79" s="122"/>
      <c r="AV79" s="122"/>
      <c r="AW79" s="122"/>
      <c r="AX79" s="122"/>
      <c r="AY79" s="122"/>
      <c r="AZ79" s="122"/>
      <c r="BA79" s="122"/>
      <c r="BB79" s="122"/>
      <c r="BC79" s="122"/>
      <c r="BD79" s="122"/>
      <c r="BE79" s="122"/>
      <c r="BF79" s="122"/>
      <c r="BG79" s="122"/>
      <c r="BH79" s="122"/>
      <c r="BI79" s="122"/>
    </row>
    <row r="80" spans="2:61" ht="15" customHeight="1" x14ac:dyDescent="0.25">
      <c r="B80" s="122"/>
      <c r="C80" s="122"/>
      <c r="D80" s="122"/>
      <c r="E80" s="122"/>
      <c r="F80" s="122"/>
      <c r="G80" s="122"/>
      <c r="H80" s="122"/>
      <c r="I80" s="122"/>
      <c r="J80" s="122"/>
      <c r="K80" s="122"/>
      <c r="L80" s="122"/>
      <c r="M80" s="122"/>
      <c r="N80" s="122"/>
      <c r="O80" s="122"/>
      <c r="P80" s="122"/>
      <c r="Q80" s="122"/>
      <c r="R80" s="122"/>
      <c r="S80" s="122"/>
      <c r="T80" s="122"/>
      <c r="U80" s="122"/>
      <c r="V80" s="122"/>
      <c r="W80" s="122"/>
      <c r="X80" s="122"/>
      <c r="Y80" s="122"/>
      <c r="Z80" s="122"/>
      <c r="AA80" s="122"/>
      <c r="AB80" s="122"/>
      <c r="AC80" s="122"/>
      <c r="AD80" s="122"/>
      <c r="AE80" s="122"/>
      <c r="AF80" s="122"/>
      <c r="AG80" s="122"/>
      <c r="AH80" s="122"/>
      <c r="AI80" s="122"/>
      <c r="AJ80" s="122"/>
      <c r="AK80" s="122"/>
      <c r="AL80" s="122"/>
      <c r="AM80" s="122"/>
      <c r="AN80" s="122"/>
      <c r="AO80" s="122"/>
      <c r="AP80" s="122"/>
      <c r="AQ80" s="122"/>
      <c r="AR80" s="122"/>
      <c r="AS80" s="122"/>
      <c r="AT80" s="122"/>
      <c r="AU80" s="122"/>
      <c r="AV80" s="122"/>
      <c r="AW80" s="122"/>
      <c r="AX80" s="122"/>
      <c r="AY80" s="122"/>
      <c r="AZ80" s="122"/>
      <c r="BA80" s="122"/>
      <c r="BB80" s="122"/>
      <c r="BC80" s="122"/>
      <c r="BD80" s="122"/>
      <c r="BE80" s="122"/>
      <c r="BF80" s="122"/>
      <c r="BG80" s="122"/>
      <c r="BH80" s="122"/>
      <c r="BI80" s="122"/>
    </row>
    <row r="81" spans="2:61" ht="15" customHeight="1" x14ac:dyDescent="0.25">
      <c r="B81" s="122"/>
      <c r="C81" s="122"/>
      <c r="D81" s="122"/>
      <c r="E81" s="122"/>
      <c r="F81" s="122"/>
      <c r="G81" s="122"/>
      <c r="H81" s="122"/>
      <c r="I81" s="122"/>
      <c r="J81" s="122"/>
      <c r="K81" s="122"/>
      <c r="L81" s="122"/>
      <c r="M81" s="122"/>
      <c r="N81" s="122"/>
      <c r="O81" s="122"/>
      <c r="P81" s="122"/>
      <c r="Q81" s="122"/>
      <c r="R81" s="122"/>
      <c r="S81" s="122"/>
      <c r="T81" s="122"/>
      <c r="U81" s="122"/>
      <c r="V81" s="122"/>
      <c r="W81" s="122"/>
      <c r="X81" s="122"/>
      <c r="Y81" s="122"/>
      <c r="Z81" s="122"/>
      <c r="AA81" s="122"/>
      <c r="AB81" s="122"/>
      <c r="AC81" s="122"/>
      <c r="AD81" s="122"/>
      <c r="AE81" s="122"/>
      <c r="AF81" s="122"/>
      <c r="AG81" s="122"/>
      <c r="AH81" s="122"/>
      <c r="AI81" s="122"/>
      <c r="AJ81" s="122"/>
      <c r="AK81" s="122"/>
      <c r="AL81" s="122"/>
      <c r="AM81" s="122"/>
      <c r="AN81" s="122"/>
      <c r="AO81" s="122"/>
      <c r="AP81" s="122"/>
      <c r="AQ81" s="122"/>
      <c r="AR81" s="122"/>
      <c r="AS81" s="122"/>
      <c r="AT81" s="122"/>
      <c r="AU81" s="122"/>
      <c r="AV81" s="122"/>
      <c r="AW81" s="122"/>
      <c r="AX81" s="122"/>
      <c r="AY81" s="122"/>
      <c r="AZ81" s="122"/>
      <c r="BA81" s="122"/>
      <c r="BB81" s="122"/>
      <c r="BC81" s="122"/>
      <c r="BD81" s="122"/>
      <c r="BE81" s="122"/>
      <c r="BF81" s="122"/>
      <c r="BG81" s="122"/>
      <c r="BH81" s="122"/>
      <c r="BI81" s="122"/>
    </row>
    <row r="82" spans="2:61" ht="15" customHeight="1" x14ac:dyDescent="0.25">
      <c r="B82" s="126"/>
      <c r="C82" s="126"/>
      <c r="D82" s="126"/>
      <c r="E82" s="126"/>
      <c r="F82" s="126"/>
      <c r="G82" s="126"/>
      <c r="H82" s="126"/>
      <c r="I82" s="126"/>
      <c r="J82" s="126"/>
      <c r="K82" s="126"/>
      <c r="L82" s="126"/>
      <c r="M82" s="126"/>
      <c r="N82" s="126"/>
      <c r="O82" s="126"/>
      <c r="P82" s="126"/>
      <c r="Q82" s="126"/>
      <c r="R82" s="126"/>
      <c r="S82" s="126"/>
      <c r="T82" s="126"/>
      <c r="U82" s="126"/>
      <c r="V82" s="126"/>
      <c r="W82" s="126"/>
      <c r="X82" s="126"/>
      <c r="Y82" s="126"/>
      <c r="Z82" s="126"/>
      <c r="AA82" s="126"/>
      <c r="AB82" s="122"/>
      <c r="AC82" s="122"/>
      <c r="AD82" s="122"/>
      <c r="AE82" s="122"/>
      <c r="AF82" s="122"/>
      <c r="AG82" s="122"/>
      <c r="AH82" s="122"/>
      <c r="AI82" s="122"/>
      <c r="AJ82" s="122"/>
      <c r="AK82" s="122"/>
      <c r="AL82" s="122"/>
      <c r="AM82" s="122"/>
      <c r="AN82" s="122"/>
      <c r="AO82" s="122"/>
      <c r="AP82" s="122"/>
      <c r="AQ82" s="122"/>
      <c r="AR82" s="122"/>
      <c r="AS82" s="122"/>
      <c r="AT82" s="122"/>
      <c r="AU82" s="122"/>
      <c r="AV82" s="122"/>
      <c r="AW82" s="122"/>
      <c r="AX82" s="122"/>
      <c r="AY82" s="122"/>
      <c r="AZ82" s="122"/>
      <c r="BA82" s="122"/>
      <c r="BB82" s="122"/>
      <c r="BC82" s="122"/>
      <c r="BD82" s="122"/>
      <c r="BE82" s="122"/>
      <c r="BF82" s="122"/>
      <c r="BG82" s="122"/>
      <c r="BH82" s="122"/>
      <c r="BI82" s="122"/>
    </row>
    <row r="83" spans="2:61" ht="15" customHeight="1" x14ac:dyDescent="0.25">
      <c r="B83" s="126"/>
      <c r="C83" s="126"/>
      <c r="D83" s="126"/>
      <c r="E83" s="126"/>
      <c r="F83" s="126"/>
      <c r="G83" s="126"/>
      <c r="H83" s="126"/>
      <c r="I83" s="126"/>
      <c r="J83" s="126"/>
      <c r="K83" s="126"/>
      <c r="L83" s="126"/>
      <c r="M83" s="126"/>
      <c r="N83" s="126"/>
      <c r="O83" s="126"/>
      <c r="P83" s="126"/>
      <c r="Q83" s="126"/>
      <c r="R83" s="126"/>
      <c r="S83" s="126"/>
      <c r="T83" s="126"/>
      <c r="U83" s="126"/>
      <c r="V83" s="126"/>
      <c r="W83" s="126"/>
      <c r="X83" s="126"/>
      <c r="Y83" s="126"/>
      <c r="Z83" s="126"/>
      <c r="AA83" s="126"/>
      <c r="AB83" s="126"/>
      <c r="AC83" s="126"/>
      <c r="AD83" s="126"/>
      <c r="AE83" s="126"/>
      <c r="AF83" s="126"/>
      <c r="AG83" s="126"/>
      <c r="AH83" s="126"/>
      <c r="AI83" s="126"/>
      <c r="AJ83" s="126"/>
      <c r="AK83" s="126"/>
      <c r="AL83" s="126"/>
      <c r="AM83" s="126"/>
      <c r="AN83" s="126"/>
      <c r="AO83" s="126"/>
      <c r="AP83" s="126"/>
      <c r="AQ83" s="126"/>
      <c r="AR83" s="126"/>
      <c r="AS83" s="126"/>
      <c r="AT83" s="126"/>
      <c r="AU83" s="126"/>
      <c r="AV83" s="126"/>
      <c r="AW83" s="126"/>
      <c r="AX83" s="126"/>
      <c r="AY83" s="126"/>
      <c r="AZ83" s="126"/>
      <c r="BA83" s="126"/>
      <c r="BB83" s="126"/>
      <c r="BC83" s="126"/>
      <c r="BD83" s="126"/>
      <c r="BE83" s="126"/>
      <c r="BF83" s="126"/>
      <c r="BG83" s="126"/>
      <c r="BH83" s="126"/>
      <c r="BI83" s="126"/>
    </row>
    <row r="84" spans="2:61" ht="15" customHeight="1" x14ac:dyDescent="0.25">
      <c r="B84" s="126"/>
      <c r="C84" s="126"/>
      <c r="D84" s="126"/>
      <c r="E84" s="126"/>
      <c r="F84" s="126"/>
      <c r="G84" s="126"/>
      <c r="H84" s="126"/>
      <c r="I84" s="126"/>
      <c r="J84" s="126"/>
      <c r="K84" s="126"/>
      <c r="L84" s="126"/>
      <c r="M84" s="126"/>
      <c r="N84" s="126"/>
      <c r="O84" s="126"/>
      <c r="P84" s="126"/>
      <c r="Q84" s="126"/>
      <c r="R84" s="126"/>
      <c r="S84" s="126"/>
      <c r="T84" s="126"/>
      <c r="U84" s="126"/>
      <c r="V84" s="126"/>
      <c r="W84" s="126"/>
      <c r="X84" s="126"/>
      <c r="Y84" s="126"/>
      <c r="Z84" s="126"/>
      <c r="AA84" s="126"/>
      <c r="AB84" s="126"/>
      <c r="AC84" s="126"/>
      <c r="AD84" s="126"/>
      <c r="AE84" s="126"/>
      <c r="AF84" s="126"/>
      <c r="AG84" s="126"/>
      <c r="AH84" s="126"/>
      <c r="AI84" s="126"/>
      <c r="AJ84" s="126"/>
      <c r="AK84" s="126"/>
      <c r="AL84" s="126"/>
      <c r="AM84" s="126"/>
      <c r="AN84" s="126"/>
      <c r="AO84" s="126"/>
      <c r="AP84" s="126"/>
      <c r="AQ84" s="126"/>
      <c r="AR84" s="126"/>
      <c r="AS84" s="126"/>
      <c r="AT84" s="126"/>
      <c r="AU84" s="126"/>
      <c r="AV84" s="126"/>
      <c r="AW84" s="126"/>
      <c r="AX84" s="126"/>
      <c r="AY84" s="126"/>
      <c r="AZ84" s="126"/>
      <c r="BA84" s="126"/>
      <c r="BB84" s="126"/>
      <c r="BC84" s="126"/>
      <c r="BD84" s="126"/>
      <c r="BE84" s="126"/>
      <c r="BF84" s="126"/>
      <c r="BG84" s="126"/>
      <c r="BH84" s="126"/>
      <c r="BI84" s="126"/>
    </row>
    <row r="85" spans="2:61" ht="15" customHeight="1" x14ac:dyDescent="0.25">
      <c r="B85" s="122"/>
      <c r="C85" s="122"/>
      <c r="D85" s="122"/>
      <c r="E85" s="122"/>
      <c r="F85" s="122"/>
      <c r="G85" s="122"/>
      <c r="H85" s="122"/>
      <c r="I85" s="122"/>
      <c r="J85" s="122"/>
      <c r="K85" s="122"/>
      <c r="L85" s="122"/>
      <c r="M85" s="122"/>
      <c r="N85" s="122"/>
      <c r="O85" s="122"/>
      <c r="P85" s="122"/>
      <c r="Q85" s="122"/>
      <c r="R85" s="122"/>
      <c r="S85" s="122"/>
      <c r="T85" s="122"/>
      <c r="U85" s="122"/>
      <c r="V85" s="122"/>
      <c r="W85" s="122"/>
      <c r="X85" s="122"/>
      <c r="Y85" s="122"/>
      <c r="Z85" s="122"/>
      <c r="AA85" s="122"/>
      <c r="AB85" s="126"/>
      <c r="AC85" s="126"/>
      <c r="AD85" s="126"/>
      <c r="AE85" s="126"/>
      <c r="AF85" s="126"/>
      <c r="AG85" s="126"/>
      <c r="AH85" s="126"/>
      <c r="AI85" s="126"/>
      <c r="AJ85" s="126"/>
      <c r="AK85" s="126"/>
      <c r="AL85" s="126"/>
      <c r="AM85" s="126"/>
      <c r="AN85" s="126"/>
      <c r="AO85" s="126"/>
      <c r="AP85" s="126"/>
      <c r="AQ85" s="126"/>
      <c r="AR85" s="126"/>
      <c r="AS85" s="126"/>
      <c r="AT85" s="126"/>
      <c r="AU85" s="126"/>
      <c r="AV85" s="126"/>
      <c r="AW85" s="126"/>
      <c r="AX85" s="126"/>
      <c r="AY85" s="126"/>
      <c r="AZ85" s="126"/>
      <c r="BA85" s="126"/>
      <c r="BB85" s="126"/>
      <c r="BC85" s="126"/>
      <c r="BD85" s="126"/>
      <c r="BE85" s="126"/>
      <c r="BF85" s="126"/>
      <c r="BG85" s="126"/>
      <c r="BH85" s="126"/>
      <c r="BI85" s="126"/>
    </row>
    <row r="86" spans="2:61" ht="15" customHeight="1" x14ac:dyDescent="0.25">
      <c r="B86" s="122"/>
      <c r="C86" s="122"/>
      <c r="D86" s="122"/>
      <c r="E86" s="122"/>
      <c r="F86" s="122"/>
      <c r="G86" s="122"/>
      <c r="H86" s="122"/>
      <c r="I86" s="122"/>
      <c r="J86" s="122"/>
      <c r="K86" s="122"/>
      <c r="L86" s="122"/>
      <c r="M86" s="122"/>
      <c r="N86" s="122"/>
      <c r="O86" s="122"/>
      <c r="P86" s="122"/>
      <c r="Q86" s="122"/>
      <c r="R86" s="122"/>
      <c r="S86" s="122"/>
      <c r="T86" s="122"/>
      <c r="U86" s="122"/>
      <c r="V86" s="122"/>
      <c r="W86" s="122"/>
      <c r="X86" s="122"/>
      <c r="Y86" s="122"/>
      <c r="Z86" s="122"/>
      <c r="AA86" s="122"/>
      <c r="AB86" s="122"/>
      <c r="AC86" s="122"/>
      <c r="AD86" s="122"/>
      <c r="AE86" s="122"/>
      <c r="AF86" s="122"/>
      <c r="AG86" s="122"/>
      <c r="AH86" s="122"/>
      <c r="AI86" s="122"/>
      <c r="AJ86" s="122"/>
      <c r="AK86" s="122"/>
      <c r="AL86" s="122"/>
      <c r="AM86" s="122"/>
      <c r="AN86" s="122"/>
      <c r="AO86" s="122"/>
      <c r="AP86" s="122"/>
      <c r="AQ86" s="122"/>
      <c r="AR86" s="122"/>
      <c r="AS86" s="122"/>
      <c r="AT86" s="122"/>
      <c r="AU86" s="122"/>
      <c r="AV86" s="122"/>
      <c r="AW86" s="122"/>
      <c r="AX86" s="122"/>
      <c r="AY86" s="122"/>
      <c r="AZ86" s="122"/>
      <c r="BA86" s="122"/>
      <c r="BB86" s="122"/>
      <c r="BC86" s="122"/>
      <c r="BD86" s="122"/>
      <c r="BE86" s="122"/>
      <c r="BF86" s="122"/>
      <c r="BG86" s="122"/>
      <c r="BH86" s="122"/>
      <c r="BI86" s="122"/>
    </row>
    <row r="87" spans="2:61" ht="15" customHeight="1" x14ac:dyDescent="0.25">
      <c r="B87" s="122"/>
      <c r="C87" s="122"/>
      <c r="D87" s="122"/>
      <c r="E87" s="122"/>
      <c r="F87" s="122"/>
      <c r="G87" s="122"/>
      <c r="H87" s="122"/>
      <c r="I87" s="122"/>
      <c r="J87" s="122"/>
      <c r="K87" s="122"/>
      <c r="L87" s="122"/>
      <c r="M87" s="122"/>
      <c r="N87" s="122"/>
      <c r="O87" s="122"/>
      <c r="P87" s="122"/>
      <c r="Q87" s="122"/>
      <c r="R87" s="122"/>
      <c r="S87" s="122"/>
      <c r="T87" s="122"/>
      <c r="U87" s="122"/>
      <c r="V87" s="122"/>
      <c r="W87" s="122"/>
      <c r="X87" s="122"/>
      <c r="Y87" s="122"/>
      <c r="Z87" s="122"/>
      <c r="AA87" s="122"/>
      <c r="AB87" s="122"/>
      <c r="AC87" s="122"/>
      <c r="AD87" s="122"/>
      <c r="AE87" s="122"/>
      <c r="AF87" s="122"/>
      <c r="AG87" s="122"/>
      <c r="AH87" s="122"/>
      <c r="AI87" s="122"/>
      <c r="AJ87" s="122"/>
      <c r="AK87" s="122"/>
      <c r="AL87" s="122"/>
      <c r="AM87" s="122"/>
      <c r="AN87" s="122"/>
      <c r="AO87" s="122"/>
      <c r="AP87" s="122"/>
      <c r="AQ87" s="122"/>
      <c r="AR87" s="122"/>
      <c r="AS87" s="122"/>
      <c r="AT87" s="122"/>
      <c r="AU87" s="122"/>
      <c r="AV87" s="122"/>
      <c r="AW87" s="122"/>
      <c r="AX87" s="122"/>
      <c r="AY87" s="122"/>
      <c r="AZ87" s="122"/>
      <c r="BA87" s="122"/>
      <c r="BB87" s="122"/>
      <c r="BC87" s="122"/>
      <c r="BD87" s="122"/>
      <c r="BE87" s="122"/>
      <c r="BF87" s="122"/>
      <c r="BG87" s="122"/>
      <c r="BH87" s="122"/>
      <c r="BI87" s="122"/>
    </row>
    <row r="88" spans="2:61" ht="15" customHeight="1" x14ac:dyDescent="0.25">
      <c r="B88" s="122"/>
      <c r="C88" s="122"/>
      <c r="D88" s="122"/>
      <c r="E88" s="122"/>
      <c r="F88" s="122"/>
      <c r="G88" s="122"/>
      <c r="H88" s="122"/>
      <c r="I88" s="122"/>
      <c r="J88" s="122"/>
      <c r="K88" s="122"/>
      <c r="L88" s="122"/>
      <c r="M88" s="122"/>
      <c r="N88" s="122"/>
      <c r="O88" s="122"/>
      <c r="P88" s="122"/>
      <c r="Q88" s="122"/>
      <c r="R88" s="122"/>
      <c r="S88" s="122"/>
      <c r="T88" s="122"/>
      <c r="U88" s="122"/>
      <c r="V88" s="122"/>
      <c r="W88" s="122"/>
      <c r="X88" s="122"/>
      <c r="Y88" s="122"/>
      <c r="Z88" s="122"/>
      <c r="AA88" s="122"/>
      <c r="AB88" s="122"/>
      <c r="AC88" s="122"/>
      <c r="AD88" s="122"/>
      <c r="AE88" s="122"/>
      <c r="AF88" s="122"/>
      <c r="AG88" s="122"/>
      <c r="AH88" s="122"/>
      <c r="AI88" s="122"/>
      <c r="AJ88" s="122"/>
      <c r="AK88" s="122"/>
      <c r="AL88" s="122"/>
      <c r="AM88" s="122"/>
      <c r="AN88" s="122"/>
      <c r="AO88" s="122"/>
      <c r="AP88" s="122"/>
      <c r="AQ88" s="122"/>
      <c r="AR88" s="122"/>
      <c r="AS88" s="122"/>
      <c r="AT88" s="122"/>
      <c r="AU88" s="122"/>
      <c r="AV88" s="122"/>
      <c r="AW88" s="122"/>
      <c r="AX88" s="122"/>
      <c r="AY88" s="122"/>
      <c r="AZ88" s="122"/>
      <c r="BA88" s="122"/>
      <c r="BB88" s="122"/>
      <c r="BC88" s="122"/>
      <c r="BD88" s="122"/>
      <c r="BE88" s="122"/>
      <c r="BF88" s="122"/>
      <c r="BG88" s="122"/>
      <c r="BH88" s="122"/>
      <c r="BI88" s="122"/>
    </row>
    <row r="89" spans="2:61" ht="15" customHeight="1" x14ac:dyDescent="0.25">
      <c r="B89" s="130"/>
      <c r="C89" s="130"/>
      <c r="D89" s="130"/>
      <c r="E89" s="130"/>
      <c r="F89" s="130"/>
      <c r="G89" s="130"/>
      <c r="H89" s="130"/>
      <c r="I89" s="130"/>
      <c r="J89" s="130"/>
      <c r="K89" s="130"/>
      <c r="L89" s="130"/>
      <c r="M89" s="130"/>
      <c r="N89" s="130"/>
      <c r="O89" s="130"/>
      <c r="P89" s="130"/>
      <c r="Q89" s="130"/>
      <c r="R89" s="130"/>
      <c r="S89" s="130"/>
      <c r="T89" s="130"/>
      <c r="U89" s="130"/>
      <c r="V89" s="130"/>
      <c r="W89" s="130"/>
      <c r="X89" s="130"/>
      <c r="Y89" s="130"/>
      <c r="Z89" s="130"/>
      <c r="AA89" s="130"/>
      <c r="AB89" s="122"/>
      <c r="AC89" s="122"/>
      <c r="AD89" s="122"/>
      <c r="AE89" s="122"/>
      <c r="AF89" s="122"/>
      <c r="AG89" s="122"/>
      <c r="AH89" s="122"/>
      <c r="AI89" s="122"/>
      <c r="AJ89" s="122"/>
      <c r="AK89" s="122"/>
      <c r="AL89" s="122"/>
      <c r="AM89" s="122"/>
      <c r="AN89" s="122"/>
      <c r="AO89" s="122"/>
      <c r="AP89" s="122"/>
      <c r="AQ89" s="122"/>
      <c r="AR89" s="122"/>
      <c r="AS89" s="122"/>
      <c r="AT89" s="122"/>
      <c r="AU89" s="122"/>
      <c r="AV89" s="122"/>
      <c r="AW89" s="122"/>
      <c r="AX89" s="122"/>
      <c r="AY89" s="122"/>
      <c r="AZ89" s="122"/>
      <c r="BA89" s="122"/>
      <c r="BB89" s="122"/>
      <c r="BC89" s="122"/>
      <c r="BD89" s="122"/>
      <c r="BE89" s="122"/>
      <c r="BF89" s="122"/>
      <c r="BG89" s="122"/>
      <c r="BH89" s="122"/>
      <c r="BI89" s="122"/>
    </row>
    <row r="90" spans="2:61" ht="15" customHeight="1" x14ac:dyDescent="0.2">
      <c r="B90" s="130"/>
      <c r="C90" s="130"/>
      <c r="D90" s="130"/>
      <c r="E90" s="130"/>
      <c r="F90" s="130"/>
      <c r="G90" s="130"/>
      <c r="H90" s="130"/>
      <c r="I90" s="130"/>
      <c r="J90" s="130"/>
      <c r="K90" s="130"/>
      <c r="L90" s="130"/>
      <c r="M90" s="130"/>
      <c r="N90" s="130"/>
      <c r="O90" s="130"/>
      <c r="P90" s="130"/>
      <c r="Q90" s="130"/>
      <c r="R90" s="130"/>
      <c r="S90" s="130"/>
      <c r="T90" s="130"/>
      <c r="U90" s="130"/>
      <c r="V90" s="130"/>
      <c r="W90" s="130"/>
      <c r="X90" s="130"/>
      <c r="Y90" s="130"/>
      <c r="Z90" s="130"/>
      <c r="AA90" s="130"/>
      <c r="AB90" s="130"/>
      <c r="AC90" s="130"/>
      <c r="AD90" s="130"/>
      <c r="AE90" s="130"/>
      <c r="AF90" s="130"/>
      <c r="AG90" s="130"/>
      <c r="AH90" s="130"/>
      <c r="AI90" s="130"/>
      <c r="AJ90" s="130"/>
      <c r="AK90" s="130"/>
      <c r="AL90" s="130"/>
      <c r="AM90" s="130"/>
      <c r="AN90" s="130"/>
      <c r="AO90" s="130"/>
      <c r="AP90" s="130"/>
      <c r="AQ90" s="130"/>
      <c r="AR90" s="130"/>
      <c r="AS90" s="130"/>
      <c r="AT90" s="130"/>
      <c r="AU90" s="130"/>
      <c r="AV90" s="130"/>
      <c r="AW90" s="130"/>
      <c r="AX90" s="130"/>
      <c r="AY90" s="130"/>
      <c r="AZ90" s="130"/>
      <c r="BA90" s="130"/>
      <c r="BB90" s="130"/>
      <c r="BC90" s="130"/>
      <c r="BD90" s="130"/>
      <c r="BE90" s="130"/>
      <c r="BF90" s="130"/>
      <c r="BG90" s="130"/>
      <c r="BH90" s="130"/>
      <c r="BI90" s="130"/>
    </row>
    <row r="91" spans="2:61" ht="15" customHeight="1" x14ac:dyDescent="0.2">
      <c r="B91" s="130"/>
      <c r="C91" s="130"/>
      <c r="D91" s="130"/>
      <c r="E91" s="130"/>
      <c r="F91" s="130"/>
      <c r="G91" s="130"/>
      <c r="H91" s="130"/>
      <c r="I91" s="130"/>
      <c r="J91" s="130"/>
      <c r="K91" s="130"/>
      <c r="L91" s="130"/>
      <c r="M91" s="130"/>
      <c r="N91" s="130"/>
      <c r="O91" s="130"/>
      <c r="P91" s="130"/>
      <c r="Q91" s="130"/>
      <c r="R91" s="130"/>
      <c r="S91" s="130"/>
      <c r="T91" s="130"/>
      <c r="U91" s="130"/>
      <c r="V91" s="130"/>
      <c r="W91" s="130"/>
      <c r="X91" s="130"/>
      <c r="Y91" s="130"/>
      <c r="Z91" s="130"/>
      <c r="AA91" s="130"/>
      <c r="AB91" s="130"/>
      <c r="AC91" s="130"/>
      <c r="AD91" s="130"/>
      <c r="AE91" s="130"/>
      <c r="AF91" s="130"/>
      <c r="AG91" s="130"/>
      <c r="AH91" s="130"/>
      <c r="AI91" s="130"/>
      <c r="AJ91" s="130"/>
      <c r="AK91" s="130"/>
      <c r="AL91" s="130"/>
      <c r="AM91" s="130"/>
      <c r="AN91" s="130"/>
      <c r="AO91" s="130"/>
      <c r="AP91" s="130"/>
      <c r="AQ91" s="130"/>
      <c r="AR91" s="130"/>
      <c r="AS91" s="130"/>
      <c r="AT91" s="130"/>
      <c r="AU91" s="130"/>
      <c r="AV91" s="130"/>
      <c r="AW91" s="130"/>
      <c r="AX91" s="130"/>
      <c r="AY91" s="130"/>
      <c r="AZ91" s="130"/>
      <c r="BA91" s="130"/>
      <c r="BB91" s="130"/>
      <c r="BC91" s="130"/>
      <c r="BD91" s="130"/>
      <c r="BE91" s="130"/>
      <c r="BF91" s="130"/>
      <c r="BG91" s="130"/>
      <c r="BH91" s="130"/>
      <c r="BI91" s="130"/>
    </row>
    <row r="92" spans="2:61" ht="15" customHeight="1" x14ac:dyDescent="0.2">
      <c r="AB92" s="130"/>
      <c r="AC92" s="130"/>
      <c r="AD92" s="130"/>
      <c r="AE92" s="130"/>
      <c r="AF92" s="130"/>
      <c r="AG92" s="130"/>
      <c r="AH92" s="130"/>
      <c r="AI92" s="130"/>
      <c r="AJ92" s="130"/>
      <c r="AK92" s="130"/>
      <c r="AL92" s="130"/>
      <c r="AM92" s="130"/>
      <c r="AN92" s="130"/>
      <c r="AO92" s="130"/>
      <c r="AP92" s="130"/>
      <c r="AQ92" s="130"/>
      <c r="AR92" s="130"/>
      <c r="AS92" s="130"/>
      <c r="AT92" s="130"/>
      <c r="AU92" s="130"/>
      <c r="AV92" s="130"/>
      <c r="AW92" s="130"/>
      <c r="AX92" s="130"/>
      <c r="AY92" s="130"/>
      <c r="AZ92" s="130"/>
      <c r="BA92" s="130"/>
      <c r="BB92" s="130"/>
      <c r="BC92" s="130"/>
      <c r="BD92" s="130"/>
      <c r="BE92" s="130"/>
      <c r="BF92" s="130"/>
      <c r="BG92" s="130"/>
      <c r="BH92" s="130"/>
      <c r="BI92" s="130"/>
    </row>
  </sheetData>
  <hyperlinks>
    <hyperlink ref="A56" r:id="rId1" display="en zie ook website CBS: https://www.cbs.nl/nl-nl/achtergrond/2023/09/cbs-introduceert-nieuwe-meetmethode-energieprijzen" xr:uid="{C8DC530F-B054-4B1C-8B47-63755B08DC24}"/>
    <hyperlink ref="A55" r:id="rId2" display="Link" xr:uid="{98B4CA76-DC7B-46C1-8117-8DC22748F530}"/>
  </hyperlinks>
  <pageMargins left="0.7" right="0.7" top="0.75" bottom="0.75" header="0.3" footer="0.3"/>
  <pageSetup paperSize="9" orientation="portrait" horizontalDpi="90" verticalDpi="9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344EB-9A7B-4D1F-92D0-C7CDA336B502}">
  <dimension ref="A1:BI55"/>
  <sheetViews>
    <sheetView workbookViewId="0">
      <pane xSplit="1" ySplit="3" topLeftCell="B4" activePane="bottomRight" state="frozen"/>
      <selection pane="topRight"/>
      <selection pane="bottomLeft"/>
      <selection pane="bottomRight"/>
    </sheetView>
  </sheetViews>
  <sheetFormatPr defaultColWidth="11.42578125" defaultRowHeight="12.75" x14ac:dyDescent="0.2"/>
  <cols>
    <col min="1" max="1" width="72.7109375" style="116" customWidth="1"/>
    <col min="2" max="61" width="8" style="116" customWidth="1"/>
    <col min="62" max="16384" width="11.42578125" style="116"/>
  </cols>
  <sheetData>
    <row r="1" spans="1:61" ht="15" customHeight="1" x14ac:dyDescent="0.25">
      <c r="A1" s="235" t="str">
        <f>HYPERLINK("#'contents'!A1","to contents")</f>
        <v>to contents</v>
      </c>
    </row>
    <row r="2" spans="1:61" ht="31.5" customHeight="1" x14ac:dyDescent="0.25">
      <c r="A2" s="215" t="s">
        <v>506</v>
      </c>
      <c r="B2" s="216"/>
      <c r="C2" s="21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Y2" s="216"/>
      <c r="AZ2" s="216"/>
      <c r="BA2" s="216"/>
      <c r="BB2" s="216"/>
      <c r="BC2" s="216"/>
      <c r="BD2" s="216"/>
      <c r="BE2" s="216"/>
      <c r="BF2" s="216"/>
      <c r="BG2" s="216"/>
      <c r="BH2" s="216"/>
      <c r="BI2" s="216"/>
    </row>
    <row r="3" spans="1:61" ht="15" customHeight="1" x14ac:dyDescent="0.25">
      <c r="A3" s="217"/>
      <c r="B3" s="217">
        <v>1970</v>
      </c>
      <c r="C3" s="217">
        <v>1971</v>
      </c>
      <c r="D3" s="217">
        <v>1972</v>
      </c>
      <c r="E3" s="217">
        <v>1973</v>
      </c>
      <c r="F3" s="217">
        <v>1974</v>
      </c>
      <c r="G3" s="217">
        <v>1975</v>
      </c>
      <c r="H3" s="217">
        <v>1976</v>
      </c>
      <c r="I3" s="217">
        <v>1977</v>
      </c>
      <c r="J3" s="217">
        <v>1978</v>
      </c>
      <c r="K3" s="217">
        <v>1979</v>
      </c>
      <c r="L3" s="217">
        <v>1980</v>
      </c>
      <c r="M3" s="217">
        <v>1981</v>
      </c>
      <c r="N3" s="217">
        <v>1982</v>
      </c>
      <c r="O3" s="217">
        <v>1983</v>
      </c>
      <c r="P3" s="217">
        <v>1984</v>
      </c>
      <c r="Q3" s="217">
        <v>1985</v>
      </c>
      <c r="R3" s="217">
        <v>1986</v>
      </c>
      <c r="S3" s="217">
        <v>1987</v>
      </c>
      <c r="T3" s="217">
        <v>1988</v>
      </c>
      <c r="U3" s="217">
        <v>1989</v>
      </c>
      <c r="V3" s="217">
        <v>1990</v>
      </c>
      <c r="W3" s="217">
        <v>1991</v>
      </c>
      <c r="X3" s="217">
        <v>1992</v>
      </c>
      <c r="Y3" s="217">
        <v>1993</v>
      </c>
      <c r="Z3" s="217">
        <v>1994</v>
      </c>
      <c r="AA3" s="217">
        <v>1995</v>
      </c>
      <c r="AB3" s="217">
        <v>1995</v>
      </c>
      <c r="AC3" s="217">
        <v>1996</v>
      </c>
      <c r="AD3" s="217">
        <v>1997</v>
      </c>
      <c r="AE3" s="217">
        <v>1998</v>
      </c>
      <c r="AF3" s="217">
        <v>1999</v>
      </c>
      <c r="AG3" s="217">
        <v>2000</v>
      </c>
      <c r="AH3" s="217">
        <v>2001</v>
      </c>
      <c r="AI3" s="217">
        <v>2002</v>
      </c>
      <c r="AJ3" s="217">
        <v>2003</v>
      </c>
      <c r="AK3" s="217">
        <v>2004</v>
      </c>
      <c r="AL3" s="217">
        <v>2005</v>
      </c>
      <c r="AM3" s="217">
        <v>2006</v>
      </c>
      <c r="AN3" s="217">
        <v>2007</v>
      </c>
      <c r="AO3" s="217">
        <v>2008</v>
      </c>
      <c r="AP3" s="217">
        <v>2009</v>
      </c>
      <c r="AQ3" s="217">
        <v>2010</v>
      </c>
      <c r="AR3" s="217">
        <v>2011</v>
      </c>
      <c r="AS3" s="217">
        <v>2012</v>
      </c>
      <c r="AT3" s="217">
        <v>2013</v>
      </c>
      <c r="AU3" s="217">
        <v>2014</v>
      </c>
      <c r="AV3" s="217">
        <v>2015</v>
      </c>
      <c r="AW3" s="217">
        <v>2016</v>
      </c>
      <c r="AX3" s="217">
        <v>2017</v>
      </c>
      <c r="AY3" s="217">
        <v>2018</v>
      </c>
      <c r="AZ3" s="217">
        <v>2019</v>
      </c>
      <c r="BA3" s="217">
        <v>2020</v>
      </c>
      <c r="BB3" s="217">
        <v>2021</v>
      </c>
      <c r="BC3" s="217">
        <v>2022</v>
      </c>
      <c r="BD3" s="217">
        <v>2023</v>
      </c>
      <c r="BE3" s="217">
        <v>2024</v>
      </c>
      <c r="BF3" s="217">
        <v>2025</v>
      </c>
      <c r="BG3" s="217">
        <v>2026</v>
      </c>
      <c r="BH3" s="217">
        <v>2027</v>
      </c>
      <c r="BI3" s="217">
        <v>2028</v>
      </c>
    </row>
    <row r="4" spans="1:61" ht="15" customHeight="1" x14ac:dyDescent="0.25">
      <c r="A4" s="218" t="s">
        <v>10</v>
      </c>
      <c r="B4" s="217"/>
      <c r="C4" s="217"/>
      <c r="D4" s="217"/>
      <c r="E4" s="217"/>
      <c r="F4" s="217"/>
      <c r="G4" s="217"/>
      <c r="H4" s="217"/>
      <c r="I4" s="217"/>
      <c r="J4" s="217"/>
      <c r="K4" s="217"/>
      <c r="L4" s="217"/>
      <c r="M4" s="217"/>
      <c r="N4" s="217"/>
      <c r="O4" s="217"/>
      <c r="P4" s="217"/>
      <c r="Q4" s="217"/>
      <c r="R4" s="217"/>
      <c r="S4" s="217"/>
      <c r="T4" s="217"/>
      <c r="U4" s="217"/>
      <c r="V4" s="217"/>
      <c r="W4" s="217"/>
      <c r="X4" s="217"/>
      <c r="Y4" s="217"/>
      <c r="Z4" s="217"/>
      <c r="AA4" s="119" t="s">
        <v>531</v>
      </c>
      <c r="AB4" s="119" t="s">
        <v>532</v>
      </c>
      <c r="AC4" s="217"/>
      <c r="AD4" s="217"/>
      <c r="AE4" s="217"/>
      <c r="AF4" s="217"/>
      <c r="AG4" s="217"/>
      <c r="AH4" s="217"/>
      <c r="AI4" s="217"/>
      <c r="AJ4" s="217"/>
      <c r="AK4" s="217"/>
      <c r="AL4" s="217"/>
      <c r="AM4" s="217"/>
      <c r="AN4" s="217"/>
      <c r="AO4" s="217"/>
      <c r="AP4" s="217"/>
      <c r="AQ4" s="217"/>
      <c r="AR4" s="217"/>
      <c r="AS4" s="217"/>
      <c r="AT4" s="217"/>
      <c r="AU4" s="217"/>
      <c r="AV4" s="217"/>
      <c r="AW4" s="217"/>
      <c r="AX4" s="217"/>
      <c r="AY4" s="217"/>
      <c r="AZ4" s="217"/>
      <c r="BA4" s="217"/>
      <c r="BB4" s="217"/>
      <c r="BC4" s="217"/>
      <c r="BD4" s="217"/>
      <c r="BE4" s="217"/>
      <c r="BF4" s="217"/>
      <c r="BG4" s="217"/>
      <c r="BH4" s="217"/>
      <c r="BI4" s="217"/>
    </row>
    <row r="5" spans="1:61" ht="15" customHeight="1" x14ac:dyDescent="0.25">
      <c r="A5" s="219" t="s">
        <v>40</v>
      </c>
      <c r="B5" s="217"/>
      <c r="C5" s="217"/>
      <c r="D5" s="217"/>
      <c r="E5" s="217"/>
      <c r="F5" s="217"/>
      <c r="G5" s="217"/>
      <c r="H5" s="217"/>
      <c r="I5" s="217"/>
      <c r="J5" s="217"/>
      <c r="K5" s="217"/>
      <c r="L5" s="217"/>
      <c r="M5" s="217"/>
      <c r="N5" s="217"/>
      <c r="O5" s="217"/>
      <c r="P5" s="217"/>
      <c r="Q5" s="217"/>
      <c r="R5" s="217"/>
      <c r="S5" s="217"/>
      <c r="T5" s="217"/>
      <c r="U5" s="217"/>
      <c r="V5" s="217"/>
      <c r="W5" s="217"/>
      <c r="X5" s="217"/>
      <c r="Y5" s="217"/>
      <c r="Z5" s="217"/>
      <c r="AA5" s="217"/>
      <c r="AB5" s="217"/>
      <c r="AC5" s="217"/>
      <c r="AD5" s="217"/>
      <c r="AE5" s="217"/>
      <c r="AF5" s="217"/>
      <c r="AG5" s="217"/>
      <c r="AH5" s="217"/>
      <c r="AI5" s="217"/>
      <c r="AJ5" s="217"/>
      <c r="AK5" s="217"/>
      <c r="AL5" s="217"/>
      <c r="AM5" s="217"/>
      <c r="AN5" s="217"/>
      <c r="AO5" s="217"/>
      <c r="AP5" s="217"/>
      <c r="AQ5" s="217"/>
      <c r="AR5" s="217"/>
      <c r="AS5" s="217"/>
      <c r="AT5" s="217"/>
      <c r="AU5" s="217"/>
      <c r="AV5" s="217"/>
      <c r="AW5" s="217"/>
      <c r="AX5" s="217"/>
      <c r="AY5" s="217"/>
      <c r="AZ5" s="217"/>
      <c r="BA5" s="217"/>
      <c r="BB5" s="217"/>
      <c r="BC5" s="217"/>
      <c r="BD5" s="217"/>
      <c r="BE5" s="217"/>
      <c r="BF5" s="217"/>
      <c r="BG5" s="217"/>
      <c r="BH5" s="217"/>
      <c r="BI5" s="217"/>
    </row>
    <row r="6" spans="1:61" ht="15" customHeight="1" x14ac:dyDescent="0.25">
      <c r="A6" s="220" t="s">
        <v>368</v>
      </c>
      <c r="B6" s="79">
        <v>14.1</v>
      </c>
      <c r="C6" s="79">
        <v>1</v>
      </c>
      <c r="D6" s="79">
        <v>-7.8</v>
      </c>
      <c r="E6" s="79">
        <v>2.2000000000000002</v>
      </c>
      <c r="F6" s="79">
        <v>-3.3</v>
      </c>
      <c r="G6" s="79">
        <v>-3.9</v>
      </c>
      <c r="H6" s="79">
        <v>0.6</v>
      </c>
      <c r="I6" s="79">
        <v>6.6</v>
      </c>
      <c r="J6" s="79">
        <v>2.2999999999999998</v>
      </c>
      <c r="K6" s="79">
        <v>-0.6</v>
      </c>
      <c r="L6" s="79">
        <v>2.9</v>
      </c>
      <c r="M6" s="79">
        <v>-9.6</v>
      </c>
      <c r="N6" s="79">
        <v>-1</v>
      </c>
      <c r="O6" s="79">
        <v>6.6</v>
      </c>
      <c r="P6" s="79">
        <v>8.4</v>
      </c>
      <c r="Q6" s="79">
        <v>13.2</v>
      </c>
      <c r="R6" s="79">
        <v>10.8</v>
      </c>
      <c r="S6" s="79">
        <v>2.4</v>
      </c>
      <c r="T6" s="79">
        <v>3.4</v>
      </c>
      <c r="U6" s="79">
        <v>10</v>
      </c>
      <c r="V6" s="79">
        <v>3.8</v>
      </c>
      <c r="W6" s="79">
        <v>2.7</v>
      </c>
      <c r="X6" s="79">
        <v>-2.2999999999999998</v>
      </c>
      <c r="Y6" s="79">
        <v>-2.1</v>
      </c>
      <c r="Z6" s="79">
        <v>-0.2</v>
      </c>
      <c r="AA6" s="79">
        <v>6.4</v>
      </c>
      <c r="AB6" s="52" t="s">
        <v>153</v>
      </c>
      <c r="AC6" s="79">
        <v>7.5</v>
      </c>
      <c r="AD6" s="79">
        <v>8.4</v>
      </c>
      <c r="AE6" s="79">
        <v>10.1</v>
      </c>
      <c r="AF6" s="79">
        <v>12.4</v>
      </c>
      <c r="AG6" s="79">
        <v>2.2999999999999998</v>
      </c>
      <c r="AH6" s="79">
        <v>-0.9</v>
      </c>
      <c r="AI6" s="79">
        <v>-7.3</v>
      </c>
      <c r="AJ6" s="79">
        <v>-1.9</v>
      </c>
      <c r="AK6" s="79">
        <v>0.1</v>
      </c>
      <c r="AL6" s="79">
        <v>3.9</v>
      </c>
      <c r="AM6" s="79">
        <v>7.1</v>
      </c>
      <c r="AN6" s="79">
        <v>25.2</v>
      </c>
      <c r="AO6" s="79">
        <v>-6.8</v>
      </c>
      <c r="AP6" s="79">
        <v>-9.6999999999999993</v>
      </c>
      <c r="AQ6" s="79">
        <v>-3.3</v>
      </c>
      <c r="AR6" s="79">
        <v>10.9</v>
      </c>
      <c r="AS6" s="79">
        <v>-3.4</v>
      </c>
      <c r="AT6" s="79">
        <v>2.2000000000000002</v>
      </c>
      <c r="AU6" s="79">
        <v>-4.3</v>
      </c>
      <c r="AV6" s="79">
        <v>39.200000000000003</v>
      </c>
      <c r="AW6" s="79">
        <v>-15.9</v>
      </c>
      <c r="AX6" s="79">
        <v>2.2000000000000002</v>
      </c>
      <c r="AY6" s="79">
        <v>2</v>
      </c>
      <c r="AZ6" s="79">
        <v>8.5</v>
      </c>
      <c r="BA6" s="79">
        <v>-5.3</v>
      </c>
      <c r="BB6" s="79">
        <v>2.9</v>
      </c>
      <c r="BC6" s="79">
        <v>4</v>
      </c>
      <c r="BD6" s="79">
        <v>8.4</v>
      </c>
      <c r="BE6" s="79">
        <v>0.4</v>
      </c>
      <c r="BF6" s="79">
        <v>1</v>
      </c>
      <c r="BG6" s="79">
        <v>0.8</v>
      </c>
      <c r="BH6" s="79">
        <v>0</v>
      </c>
      <c r="BI6" s="79">
        <v>1.8</v>
      </c>
    </row>
    <row r="7" spans="1:61" ht="15" customHeight="1" x14ac:dyDescent="0.25">
      <c r="A7" s="220" t="s">
        <v>41</v>
      </c>
      <c r="B7" s="79">
        <v>4.7</v>
      </c>
      <c r="C7" s="79">
        <v>5.2</v>
      </c>
      <c r="D7" s="79">
        <v>9.5</v>
      </c>
      <c r="E7" s="79">
        <v>1.5</v>
      </c>
      <c r="F7" s="79">
        <v>-11.6</v>
      </c>
      <c r="G7" s="79">
        <v>-7.1</v>
      </c>
      <c r="H7" s="79">
        <v>-0.6</v>
      </c>
      <c r="I7" s="79">
        <v>18.2</v>
      </c>
      <c r="J7" s="79">
        <v>1.9</v>
      </c>
      <c r="K7" s="79">
        <v>-5.8</v>
      </c>
      <c r="L7" s="79">
        <v>2.6</v>
      </c>
      <c r="M7" s="79">
        <v>-10.5</v>
      </c>
      <c r="N7" s="79">
        <v>-4.2</v>
      </c>
      <c r="O7" s="79">
        <v>-1.5</v>
      </c>
      <c r="P7" s="79">
        <v>3.2</v>
      </c>
      <c r="Q7" s="79">
        <v>-0.8</v>
      </c>
      <c r="R7" s="79">
        <v>5</v>
      </c>
      <c r="S7" s="79">
        <v>-0.2</v>
      </c>
      <c r="T7" s="79">
        <v>11.1</v>
      </c>
      <c r="U7" s="79">
        <v>0.8</v>
      </c>
      <c r="V7" s="79">
        <v>-2.1</v>
      </c>
      <c r="W7" s="79">
        <v>-4</v>
      </c>
      <c r="X7" s="79">
        <v>6.9</v>
      </c>
      <c r="Y7" s="79">
        <v>1.5</v>
      </c>
      <c r="Z7" s="79">
        <v>6</v>
      </c>
      <c r="AA7" s="79">
        <v>0.4</v>
      </c>
      <c r="AB7" s="52" t="s">
        <v>153</v>
      </c>
      <c r="AC7" s="79">
        <v>4.2</v>
      </c>
      <c r="AD7" s="79">
        <v>5.9</v>
      </c>
      <c r="AE7" s="79">
        <v>1.3</v>
      </c>
      <c r="AF7" s="79">
        <v>2.8</v>
      </c>
      <c r="AG7" s="79">
        <v>1.4</v>
      </c>
      <c r="AH7" s="79">
        <v>3</v>
      </c>
      <c r="AI7" s="79">
        <v>-5.7</v>
      </c>
      <c r="AJ7" s="79">
        <v>-4</v>
      </c>
      <c r="AK7" s="79">
        <v>4.5999999999999996</v>
      </c>
      <c r="AL7" s="79">
        <v>5.7</v>
      </c>
      <c r="AM7" s="79">
        <v>5.9</v>
      </c>
      <c r="AN7" s="79">
        <v>5.0999999999999996</v>
      </c>
      <c r="AO7" s="79">
        <v>0.8</v>
      </c>
      <c r="AP7" s="79">
        <v>-14.7</v>
      </c>
      <c r="AQ7" s="79">
        <v>-16</v>
      </c>
      <c r="AR7" s="79">
        <v>-3.6</v>
      </c>
      <c r="AS7" s="79">
        <v>-12.9</v>
      </c>
      <c r="AT7" s="79">
        <v>-12.2</v>
      </c>
      <c r="AU7" s="79">
        <v>6.1</v>
      </c>
      <c r="AV7" s="79">
        <v>20.100000000000001</v>
      </c>
      <c r="AW7" s="79">
        <v>21.7</v>
      </c>
      <c r="AX7" s="79">
        <v>12.3</v>
      </c>
      <c r="AY7" s="79">
        <v>9.3000000000000007</v>
      </c>
      <c r="AZ7" s="79">
        <v>3.4</v>
      </c>
      <c r="BA7" s="79">
        <v>-0.6</v>
      </c>
      <c r="BB7" s="79">
        <v>5.7</v>
      </c>
      <c r="BC7" s="79">
        <v>1</v>
      </c>
      <c r="BD7" s="79">
        <v>-0.4</v>
      </c>
      <c r="BE7" s="79">
        <v>-6.2</v>
      </c>
      <c r="BF7" s="79">
        <v>1.1000000000000001</v>
      </c>
      <c r="BG7" s="79">
        <v>1.1000000000000001</v>
      </c>
      <c r="BH7" s="79">
        <v>1</v>
      </c>
      <c r="BI7" s="79">
        <v>1</v>
      </c>
    </row>
    <row r="8" spans="1:61" ht="15" customHeight="1" x14ac:dyDescent="0.25">
      <c r="A8" s="220" t="s">
        <v>42</v>
      </c>
      <c r="B8" s="79">
        <v>10</v>
      </c>
      <c r="C8" s="79">
        <v>9</v>
      </c>
      <c r="D8" s="79">
        <v>7.5</v>
      </c>
      <c r="E8" s="79">
        <v>12.4</v>
      </c>
      <c r="F8" s="79">
        <v>4.2</v>
      </c>
      <c r="G8" s="79">
        <v>-5.2</v>
      </c>
      <c r="H8" s="79">
        <v>9.9</v>
      </c>
      <c r="I8" s="79">
        <v>-2.1</v>
      </c>
      <c r="J8" s="79">
        <v>4.5999999999999996</v>
      </c>
      <c r="K8" s="79">
        <v>7.9</v>
      </c>
      <c r="L8" s="79">
        <v>3.6</v>
      </c>
      <c r="M8" s="79">
        <v>7.6</v>
      </c>
      <c r="N8" s="79">
        <v>1.2</v>
      </c>
      <c r="O8" s="79">
        <v>1.3</v>
      </c>
      <c r="P8" s="79">
        <v>7.3</v>
      </c>
      <c r="Q8" s="79">
        <v>4</v>
      </c>
      <c r="R8" s="79">
        <v>-2.7</v>
      </c>
      <c r="S8" s="79">
        <v>5.2</v>
      </c>
      <c r="T8" s="79">
        <v>7.3</v>
      </c>
      <c r="U8" s="79">
        <v>7.5</v>
      </c>
      <c r="V8" s="79">
        <v>6.2</v>
      </c>
      <c r="W8" s="79">
        <v>5.6</v>
      </c>
      <c r="X8" s="79">
        <v>2.8</v>
      </c>
      <c r="Y8" s="79">
        <v>3.2</v>
      </c>
      <c r="Z8" s="79">
        <v>5.0999999999999996</v>
      </c>
      <c r="AA8" s="79">
        <v>6.2</v>
      </c>
      <c r="AB8" s="52" t="s">
        <v>153</v>
      </c>
      <c r="AC8" s="79">
        <v>4</v>
      </c>
      <c r="AD8" s="79">
        <v>8</v>
      </c>
      <c r="AE8" s="79">
        <v>5.0999999999999996</v>
      </c>
      <c r="AF8" s="79">
        <v>7.4</v>
      </c>
      <c r="AG8" s="79">
        <v>6.9</v>
      </c>
      <c r="AH8" s="79">
        <v>0.6</v>
      </c>
      <c r="AI8" s="79">
        <v>1.8</v>
      </c>
      <c r="AJ8" s="79">
        <v>-0.8</v>
      </c>
      <c r="AK8" s="79">
        <v>3.3</v>
      </c>
      <c r="AL8" s="79">
        <v>4.0999999999999996</v>
      </c>
      <c r="AM8" s="79">
        <v>3.6</v>
      </c>
      <c r="AN8" s="79">
        <v>4.9000000000000004</v>
      </c>
      <c r="AO8" s="79">
        <v>-0.7</v>
      </c>
      <c r="AP8" s="79">
        <v>-6.2</v>
      </c>
      <c r="AQ8" s="79">
        <v>6.3</v>
      </c>
      <c r="AR8" s="79">
        <v>6.6</v>
      </c>
      <c r="AS8" s="79">
        <v>2.2999999999999998</v>
      </c>
      <c r="AT8" s="79">
        <v>3.1</v>
      </c>
      <c r="AU8" s="79">
        <v>7.3</v>
      </c>
      <c r="AV8" s="79">
        <v>7.9</v>
      </c>
      <c r="AW8" s="79">
        <v>-0.4</v>
      </c>
      <c r="AX8" s="79">
        <v>6.8</v>
      </c>
      <c r="AY8" s="79">
        <v>4.9000000000000004</v>
      </c>
      <c r="AZ8" s="79">
        <v>0.2</v>
      </c>
      <c r="BA8" s="79">
        <v>-6.3</v>
      </c>
      <c r="BB8" s="79">
        <v>3.4</v>
      </c>
      <c r="BC8" s="79">
        <v>5.3</v>
      </c>
      <c r="BD8" s="79">
        <v>-0.3</v>
      </c>
      <c r="BE8" s="79">
        <v>1.5</v>
      </c>
      <c r="BF8" s="79">
        <v>2</v>
      </c>
      <c r="BG8" s="79">
        <v>2.1</v>
      </c>
      <c r="BH8" s="79">
        <v>2</v>
      </c>
      <c r="BI8" s="79">
        <v>2</v>
      </c>
    </row>
    <row r="9" spans="1:61" ht="15" customHeight="1" x14ac:dyDescent="0.25">
      <c r="A9" s="220" t="s">
        <v>43</v>
      </c>
      <c r="B9" s="79">
        <v>20</v>
      </c>
      <c r="C9" s="79">
        <v>10.199999999999999</v>
      </c>
      <c r="D9" s="79">
        <v>13.5</v>
      </c>
      <c r="E9" s="79">
        <v>9.1999999999999993</v>
      </c>
      <c r="F9" s="79">
        <v>8.6</v>
      </c>
      <c r="G9" s="79">
        <v>0.7</v>
      </c>
      <c r="H9" s="79">
        <v>13.1</v>
      </c>
      <c r="I9" s="79">
        <v>5.8</v>
      </c>
      <c r="J9" s="79">
        <v>7.8</v>
      </c>
      <c r="K9" s="79">
        <v>7.7</v>
      </c>
      <c r="L9" s="79">
        <v>4</v>
      </c>
      <c r="M9" s="79">
        <v>7</v>
      </c>
      <c r="N9" s="79">
        <v>-0.8</v>
      </c>
      <c r="O9" s="79">
        <v>5</v>
      </c>
      <c r="P9" s="79">
        <v>13.2</v>
      </c>
      <c r="Q9" s="79">
        <v>13.2</v>
      </c>
      <c r="R9" s="79">
        <v>2.6</v>
      </c>
      <c r="S9" s="79">
        <v>4.9000000000000004</v>
      </c>
      <c r="T9" s="79">
        <v>21</v>
      </c>
      <c r="U9" s="79">
        <v>12.5</v>
      </c>
      <c r="V9" s="79">
        <v>9.9</v>
      </c>
      <c r="W9" s="79">
        <v>12</v>
      </c>
      <c r="X9" s="79">
        <v>5.2</v>
      </c>
      <c r="Y9" s="79">
        <v>9.8000000000000007</v>
      </c>
      <c r="Z9" s="79">
        <v>21.8</v>
      </c>
      <c r="AA9" s="79">
        <v>19</v>
      </c>
      <c r="AB9" s="52" t="s">
        <v>153</v>
      </c>
      <c r="AC9" s="79">
        <v>4.5999999999999996</v>
      </c>
      <c r="AD9" s="79">
        <v>16.8</v>
      </c>
      <c r="AE9" s="79">
        <v>12.2</v>
      </c>
      <c r="AF9" s="79">
        <v>14.9</v>
      </c>
      <c r="AG9" s="79">
        <v>25.9</v>
      </c>
      <c r="AH9" s="79">
        <v>3.5</v>
      </c>
      <c r="AI9" s="79">
        <v>-2.1</v>
      </c>
      <c r="AJ9" s="79">
        <v>8.6999999999999993</v>
      </c>
      <c r="AK9" s="79">
        <v>15.2</v>
      </c>
      <c r="AL9" s="79">
        <v>10.4</v>
      </c>
      <c r="AM9" s="79">
        <v>14.2</v>
      </c>
      <c r="AN9" s="79">
        <v>7.6</v>
      </c>
      <c r="AO9" s="79">
        <v>4.3</v>
      </c>
      <c r="AP9" s="79">
        <v>-12.5</v>
      </c>
      <c r="AQ9" s="79">
        <v>13.7</v>
      </c>
      <c r="AR9" s="79">
        <v>2.8</v>
      </c>
      <c r="AS9" s="79">
        <v>2.2000000000000002</v>
      </c>
      <c r="AT9" s="79">
        <v>0.6</v>
      </c>
      <c r="AU9" s="79">
        <v>3.4</v>
      </c>
      <c r="AV9" s="79">
        <v>7.2</v>
      </c>
      <c r="AW9" s="79">
        <v>5.7</v>
      </c>
      <c r="AX9" s="79">
        <v>8.3000000000000007</v>
      </c>
      <c r="AY9" s="79">
        <v>5.2</v>
      </c>
      <c r="AZ9" s="79">
        <v>5.4</v>
      </c>
      <c r="BA9" s="79">
        <v>-1.2</v>
      </c>
      <c r="BB9" s="79">
        <v>15.5</v>
      </c>
      <c r="BC9" s="79">
        <v>4.5999999999999996</v>
      </c>
      <c r="BD9" s="79">
        <v>0.7</v>
      </c>
      <c r="BE9" s="79">
        <v>1.9</v>
      </c>
      <c r="BF9" s="79">
        <v>3</v>
      </c>
      <c r="BG9" s="79">
        <v>2.4</v>
      </c>
      <c r="BH9" s="79">
        <v>2.2999999999999998</v>
      </c>
      <c r="BI9" s="79">
        <v>2.1</v>
      </c>
    </row>
    <row r="10" spans="1:61" ht="15" customHeight="1" x14ac:dyDescent="0.25">
      <c r="A10" s="217"/>
      <c r="B10" s="79"/>
      <c r="C10" s="79"/>
      <c r="D10" s="79"/>
      <c r="E10" s="79"/>
      <c r="F10" s="79"/>
      <c r="G10" s="79"/>
      <c r="H10" s="79"/>
      <c r="I10" s="79"/>
      <c r="J10" s="79"/>
      <c r="K10" s="79"/>
      <c r="L10" s="79"/>
      <c r="M10" s="79"/>
      <c r="N10" s="79"/>
      <c r="O10" s="79"/>
      <c r="P10" s="79"/>
      <c r="Q10" s="79"/>
      <c r="R10" s="79"/>
      <c r="S10" s="79"/>
      <c r="T10" s="79"/>
      <c r="U10" s="79"/>
      <c r="V10" s="79"/>
      <c r="W10" s="79"/>
      <c r="X10" s="79"/>
      <c r="Y10" s="79"/>
      <c r="Z10" s="79"/>
      <c r="AA10" s="79"/>
      <c r="AB10" s="79"/>
      <c r="AC10" s="79"/>
      <c r="AD10" s="79"/>
      <c r="AE10" s="79"/>
      <c r="AF10" s="79"/>
      <c r="AG10" s="79"/>
      <c r="AH10" s="79"/>
      <c r="AI10" s="79"/>
      <c r="AJ10" s="79"/>
      <c r="AK10" s="79"/>
      <c r="AL10" s="79"/>
      <c r="AM10" s="79"/>
      <c r="AN10" s="79"/>
      <c r="AO10" s="79"/>
      <c r="AP10" s="79"/>
      <c r="AQ10" s="79"/>
      <c r="AR10" s="79"/>
      <c r="AS10" s="79"/>
      <c r="AT10" s="79"/>
      <c r="AU10" s="79"/>
      <c r="AV10" s="79"/>
      <c r="AW10" s="79"/>
      <c r="AX10" s="79"/>
      <c r="AY10" s="79"/>
      <c r="AZ10" s="79"/>
      <c r="BA10" s="79"/>
      <c r="BB10" s="79"/>
      <c r="BC10" s="79"/>
      <c r="BD10" s="79"/>
      <c r="BE10" s="79"/>
      <c r="BF10" s="79"/>
      <c r="BG10" s="79"/>
      <c r="BH10" s="79"/>
      <c r="BI10" s="79"/>
    </row>
    <row r="11" spans="1:61" ht="15" customHeight="1" x14ac:dyDescent="0.25">
      <c r="A11" s="219" t="s">
        <v>44</v>
      </c>
      <c r="B11" s="79"/>
      <c r="C11" s="79"/>
      <c r="D11" s="79"/>
      <c r="E11" s="79"/>
      <c r="F11" s="79"/>
      <c r="G11" s="79"/>
      <c r="H11" s="79"/>
      <c r="I11" s="79"/>
      <c r="J11" s="79"/>
      <c r="K11" s="79"/>
      <c r="L11" s="79"/>
      <c r="M11" s="79"/>
      <c r="N11" s="79"/>
      <c r="O11" s="79"/>
      <c r="P11" s="79"/>
      <c r="Q11" s="79"/>
      <c r="R11" s="79"/>
      <c r="S11" s="79"/>
      <c r="T11" s="79"/>
      <c r="U11" s="79"/>
      <c r="V11" s="79"/>
      <c r="W11" s="79"/>
      <c r="X11" s="79"/>
      <c r="Y11" s="79"/>
      <c r="Z11" s="79"/>
      <c r="AA11" s="79"/>
      <c r="AB11" s="79"/>
      <c r="AC11" s="79"/>
      <c r="AD11" s="79"/>
      <c r="AE11" s="79"/>
      <c r="AF11" s="79"/>
      <c r="AG11" s="79"/>
      <c r="AH11" s="79"/>
      <c r="AI11" s="79"/>
      <c r="AJ11" s="79"/>
      <c r="AK11" s="79"/>
      <c r="AL11" s="79"/>
      <c r="AM11" s="79"/>
      <c r="AN11" s="79"/>
      <c r="AO11" s="79"/>
      <c r="AP11" s="79"/>
      <c r="AQ11" s="79"/>
      <c r="AR11" s="79"/>
      <c r="AS11" s="79"/>
      <c r="AT11" s="79"/>
      <c r="AU11" s="79"/>
      <c r="AV11" s="79"/>
      <c r="AW11" s="79"/>
      <c r="AX11" s="79"/>
      <c r="AY11" s="79"/>
      <c r="AZ11" s="79"/>
      <c r="BA11" s="79"/>
      <c r="BB11" s="79"/>
      <c r="BC11" s="79"/>
      <c r="BD11" s="79"/>
      <c r="BE11" s="79"/>
      <c r="BF11" s="79"/>
      <c r="BG11" s="79"/>
      <c r="BH11" s="79"/>
      <c r="BI11" s="79"/>
    </row>
    <row r="12" spans="1:61" ht="15" customHeight="1" x14ac:dyDescent="0.25">
      <c r="A12" s="217" t="s">
        <v>362</v>
      </c>
      <c r="B12" s="52" t="s">
        <v>153</v>
      </c>
      <c r="C12" s="79">
        <v>2.6</v>
      </c>
      <c r="D12" s="79">
        <v>3.4</v>
      </c>
      <c r="E12" s="79">
        <v>6.9</v>
      </c>
      <c r="F12" s="79">
        <v>20.5</v>
      </c>
      <c r="G12" s="79">
        <v>6.2</v>
      </c>
      <c r="H12" s="79">
        <v>5.0999999999999996</v>
      </c>
      <c r="I12" s="79">
        <v>2.5</v>
      </c>
      <c r="J12" s="79">
        <v>0.2</v>
      </c>
      <c r="K12" s="79">
        <v>6.2</v>
      </c>
      <c r="L12" s="79">
        <v>6.9</v>
      </c>
      <c r="M12" s="79">
        <v>8.5</v>
      </c>
      <c r="N12" s="79">
        <v>4</v>
      </c>
      <c r="O12" s="79">
        <v>1.2</v>
      </c>
      <c r="P12" s="79">
        <v>4.2</v>
      </c>
      <c r="Q12" s="79">
        <v>1.7</v>
      </c>
      <c r="R12" s="79">
        <v>-6.9</v>
      </c>
      <c r="S12" s="79">
        <v>-3.1</v>
      </c>
      <c r="T12" s="79">
        <v>1.2</v>
      </c>
      <c r="U12" s="79">
        <v>3</v>
      </c>
      <c r="V12" s="79">
        <v>-1.9</v>
      </c>
      <c r="W12" s="79">
        <v>0.3</v>
      </c>
      <c r="X12" s="79">
        <v>-1.1000000000000001</v>
      </c>
      <c r="Y12" s="79">
        <v>-2.4</v>
      </c>
      <c r="Z12" s="79">
        <v>0.8</v>
      </c>
      <c r="AA12" s="79">
        <v>1</v>
      </c>
      <c r="AB12" s="52" t="s">
        <v>153</v>
      </c>
      <c r="AC12" s="79">
        <v>-0.2</v>
      </c>
      <c r="AD12" s="79">
        <v>2.2999999999999998</v>
      </c>
      <c r="AE12" s="79">
        <v>-0.9</v>
      </c>
      <c r="AF12" s="79">
        <v>-2.1</v>
      </c>
      <c r="AG12" s="79">
        <v>3.3</v>
      </c>
      <c r="AH12" s="79">
        <v>0.7</v>
      </c>
      <c r="AI12" s="79">
        <v>-1.3</v>
      </c>
      <c r="AJ12" s="79">
        <v>-1.1000000000000001</v>
      </c>
      <c r="AK12" s="79">
        <v>0.1</v>
      </c>
      <c r="AL12" s="79">
        <v>0.8</v>
      </c>
      <c r="AM12" s="79">
        <v>1.1000000000000001</v>
      </c>
      <c r="AN12" s="79">
        <v>1.5</v>
      </c>
      <c r="AO12" s="79">
        <v>2.2000000000000002</v>
      </c>
      <c r="AP12" s="79">
        <v>-2.7</v>
      </c>
      <c r="AQ12" s="79">
        <v>3</v>
      </c>
      <c r="AR12" s="79">
        <v>2.1</v>
      </c>
      <c r="AS12" s="79">
        <v>1.2</v>
      </c>
      <c r="AT12" s="79">
        <v>0</v>
      </c>
      <c r="AU12" s="79">
        <v>-0.7</v>
      </c>
      <c r="AV12" s="79">
        <v>1.6</v>
      </c>
      <c r="AW12" s="79">
        <v>-1.4</v>
      </c>
      <c r="AX12" s="79">
        <v>1.3</v>
      </c>
      <c r="AY12" s="79">
        <v>0.9</v>
      </c>
      <c r="AZ12" s="79">
        <v>1</v>
      </c>
      <c r="BA12" s="79">
        <v>-0.7</v>
      </c>
      <c r="BB12" s="79">
        <v>5.6</v>
      </c>
      <c r="BC12" s="79">
        <v>11.1</v>
      </c>
      <c r="BD12" s="79">
        <v>3.4</v>
      </c>
      <c r="BE12" s="79">
        <v>2.7</v>
      </c>
      <c r="BF12" s="79">
        <v>2.1</v>
      </c>
      <c r="BG12" s="79">
        <v>1.6</v>
      </c>
      <c r="BH12" s="79">
        <v>1.4</v>
      </c>
      <c r="BI12" s="79">
        <v>1.3</v>
      </c>
    </row>
    <row r="13" spans="1:61" ht="15" customHeight="1" x14ac:dyDescent="0.25">
      <c r="A13" s="220" t="s">
        <v>369</v>
      </c>
      <c r="B13" s="52" t="s">
        <v>153</v>
      </c>
      <c r="C13" s="52" t="s">
        <v>153</v>
      </c>
      <c r="D13" s="52" t="s">
        <v>153</v>
      </c>
      <c r="E13" s="52" t="s">
        <v>153</v>
      </c>
      <c r="F13" s="52" t="s">
        <v>153</v>
      </c>
      <c r="G13" s="52" t="s">
        <v>153</v>
      </c>
      <c r="H13" s="79">
        <v>8.1999999999999993</v>
      </c>
      <c r="I13" s="79">
        <v>5.7</v>
      </c>
      <c r="J13" s="79">
        <v>3.3</v>
      </c>
      <c r="K13" s="79">
        <v>4</v>
      </c>
      <c r="L13" s="79">
        <v>6</v>
      </c>
      <c r="M13" s="79">
        <v>6.7</v>
      </c>
      <c r="N13" s="79">
        <v>5.4</v>
      </c>
      <c r="O13" s="79">
        <v>2.6</v>
      </c>
      <c r="P13" s="79">
        <v>2.2999999999999998</v>
      </c>
      <c r="Q13" s="79">
        <v>2.5</v>
      </c>
      <c r="R13" s="79">
        <v>0</v>
      </c>
      <c r="S13" s="79">
        <v>-1.6</v>
      </c>
      <c r="T13" s="79">
        <v>0.6</v>
      </c>
      <c r="U13" s="79">
        <v>2.1</v>
      </c>
      <c r="V13" s="79">
        <v>2.4</v>
      </c>
      <c r="W13" s="79">
        <v>2.6</v>
      </c>
      <c r="X13" s="79">
        <v>2.4</v>
      </c>
      <c r="Y13" s="79">
        <v>2.2000000000000002</v>
      </c>
      <c r="Z13" s="79">
        <v>2.4</v>
      </c>
      <c r="AA13" s="79">
        <v>1.8</v>
      </c>
      <c r="AB13" s="52" t="s">
        <v>153</v>
      </c>
      <c r="AC13" s="79">
        <v>1.5</v>
      </c>
      <c r="AD13" s="79">
        <v>1.9</v>
      </c>
      <c r="AE13" s="79">
        <v>1.7</v>
      </c>
      <c r="AF13" s="79">
        <v>1.7</v>
      </c>
      <c r="AG13" s="79">
        <v>2</v>
      </c>
      <c r="AH13" s="79">
        <v>3.1</v>
      </c>
      <c r="AI13" s="79">
        <v>3.2</v>
      </c>
      <c r="AJ13" s="79">
        <v>1.9</v>
      </c>
      <c r="AK13" s="79">
        <v>0.9</v>
      </c>
      <c r="AL13" s="79">
        <v>1.4</v>
      </c>
      <c r="AM13" s="79">
        <v>1.5</v>
      </c>
      <c r="AN13" s="79">
        <v>1.5</v>
      </c>
      <c r="AO13" s="79">
        <v>2.2000000000000002</v>
      </c>
      <c r="AP13" s="79">
        <v>0.9</v>
      </c>
      <c r="AQ13" s="79">
        <v>1.1000000000000001</v>
      </c>
      <c r="AR13" s="79">
        <v>2.2000000000000002</v>
      </c>
      <c r="AS13" s="79">
        <v>2.1</v>
      </c>
      <c r="AT13" s="79">
        <v>1.3</v>
      </c>
      <c r="AU13" s="79">
        <v>0.6</v>
      </c>
      <c r="AV13" s="79">
        <v>0.4</v>
      </c>
      <c r="AW13" s="79">
        <v>0.3</v>
      </c>
      <c r="AX13" s="79">
        <v>1.4</v>
      </c>
      <c r="AY13" s="79">
        <v>1.4</v>
      </c>
      <c r="AZ13" s="79">
        <v>1.6</v>
      </c>
      <c r="BA13" s="79">
        <v>1.2</v>
      </c>
      <c r="BB13" s="79">
        <v>2.5</v>
      </c>
      <c r="BC13" s="79">
        <v>11.8</v>
      </c>
      <c r="BD13" s="79">
        <v>3.2</v>
      </c>
      <c r="BE13" s="79">
        <v>3.4</v>
      </c>
      <c r="BF13" s="79">
        <v>2.6</v>
      </c>
      <c r="BG13" s="79">
        <v>2.5</v>
      </c>
      <c r="BH13" s="79">
        <v>2.4</v>
      </c>
      <c r="BI13" s="79">
        <v>2.1</v>
      </c>
    </row>
    <row r="14" spans="1:61" ht="15" customHeight="1" x14ac:dyDescent="0.25">
      <c r="A14" s="220" t="s">
        <v>370</v>
      </c>
      <c r="B14" s="79">
        <v>8.1999999999999993</v>
      </c>
      <c r="C14" s="79">
        <v>12.7</v>
      </c>
      <c r="D14" s="79">
        <v>11.2</v>
      </c>
      <c r="E14" s="79">
        <v>12</v>
      </c>
      <c r="F14" s="79">
        <v>17.899999999999999</v>
      </c>
      <c r="G14" s="79">
        <v>17.399999999999999</v>
      </c>
      <c r="H14" s="79">
        <v>7.5</v>
      </c>
      <c r="I14" s="79">
        <v>8.3000000000000007</v>
      </c>
      <c r="J14" s="79">
        <v>8.5</v>
      </c>
      <c r="K14" s="79">
        <v>4.8</v>
      </c>
      <c r="L14" s="79">
        <v>4.2</v>
      </c>
      <c r="M14" s="79">
        <v>-0.1</v>
      </c>
      <c r="N14" s="79">
        <v>2.9</v>
      </c>
      <c r="O14" s="79">
        <v>2.4</v>
      </c>
      <c r="P14" s="79">
        <v>-0.3</v>
      </c>
      <c r="Q14" s="79">
        <v>0.9</v>
      </c>
      <c r="R14" s="79">
        <v>1.3</v>
      </c>
      <c r="S14" s="79">
        <v>1.3</v>
      </c>
      <c r="T14" s="79">
        <v>0</v>
      </c>
      <c r="U14" s="79">
        <v>0.3</v>
      </c>
      <c r="V14" s="79">
        <v>2.8</v>
      </c>
      <c r="W14" s="79">
        <v>5.8</v>
      </c>
      <c r="X14" s="79">
        <v>4.8</v>
      </c>
      <c r="Y14" s="79">
        <v>5.7</v>
      </c>
      <c r="Z14" s="79">
        <v>2.7</v>
      </c>
      <c r="AA14" s="79">
        <v>2.2000000000000002</v>
      </c>
      <c r="AB14" s="52" t="s">
        <v>153</v>
      </c>
      <c r="AC14" s="79">
        <v>1</v>
      </c>
      <c r="AD14" s="79">
        <v>3.8</v>
      </c>
      <c r="AE14" s="79">
        <v>4</v>
      </c>
      <c r="AF14" s="79">
        <v>4</v>
      </c>
      <c r="AG14" s="79">
        <v>5.0999999999999996</v>
      </c>
      <c r="AH14" s="79">
        <v>4.5999999999999996</v>
      </c>
      <c r="AI14" s="79">
        <v>4.0999999999999996</v>
      </c>
      <c r="AJ14" s="79">
        <v>2.6</v>
      </c>
      <c r="AK14" s="79">
        <v>3.7</v>
      </c>
      <c r="AL14" s="79">
        <v>3.7</v>
      </c>
      <c r="AM14" s="79">
        <v>3.3</v>
      </c>
      <c r="AN14" s="79">
        <v>3.3</v>
      </c>
      <c r="AO14" s="79">
        <v>3.8</v>
      </c>
      <c r="AP14" s="79">
        <v>3.4</v>
      </c>
      <c r="AQ14" s="79">
        <v>1.8</v>
      </c>
      <c r="AR14" s="79">
        <v>2.4</v>
      </c>
      <c r="AS14" s="79">
        <v>2.7</v>
      </c>
      <c r="AT14" s="79">
        <v>1</v>
      </c>
      <c r="AU14" s="79">
        <v>0.2</v>
      </c>
      <c r="AV14" s="79">
        <v>2.1</v>
      </c>
      <c r="AW14" s="79">
        <v>2.5</v>
      </c>
      <c r="AX14" s="79">
        <v>3</v>
      </c>
      <c r="AY14" s="79">
        <v>2.6</v>
      </c>
      <c r="AZ14" s="79">
        <v>2.2999999999999998</v>
      </c>
      <c r="BA14" s="79">
        <v>4.3</v>
      </c>
      <c r="BB14" s="79">
        <v>-0.1</v>
      </c>
      <c r="BC14" s="79">
        <v>6.7</v>
      </c>
      <c r="BD14" s="79">
        <v>5</v>
      </c>
      <c r="BE14" s="79">
        <v>6.5</v>
      </c>
      <c r="BF14" s="79">
        <v>5.3</v>
      </c>
      <c r="BG14" s="79">
        <v>4.7</v>
      </c>
      <c r="BH14" s="79">
        <v>4.8</v>
      </c>
      <c r="BI14" s="79">
        <v>4.2</v>
      </c>
    </row>
    <row r="15" spans="1:61" ht="15" customHeight="1" x14ac:dyDescent="0.25">
      <c r="A15" s="220" t="s">
        <v>371</v>
      </c>
      <c r="B15" s="52" t="s">
        <v>153</v>
      </c>
      <c r="C15" s="52" t="s">
        <v>153</v>
      </c>
      <c r="D15" s="52" t="s">
        <v>153</v>
      </c>
      <c r="E15" s="52" t="s">
        <v>153</v>
      </c>
      <c r="F15" s="52" t="s">
        <v>153</v>
      </c>
      <c r="G15" s="52" t="s">
        <v>153</v>
      </c>
      <c r="H15" s="52" t="s">
        <v>153</v>
      </c>
      <c r="I15" s="52" t="s">
        <v>153</v>
      </c>
      <c r="J15" s="52" t="s">
        <v>153</v>
      </c>
      <c r="K15" s="52" t="s">
        <v>153</v>
      </c>
      <c r="L15" s="52" t="s">
        <v>153</v>
      </c>
      <c r="M15" s="52" t="s">
        <v>153</v>
      </c>
      <c r="N15" s="52" t="s">
        <v>153</v>
      </c>
      <c r="O15" s="52" t="s">
        <v>153</v>
      </c>
      <c r="P15" s="52" t="s">
        <v>153</v>
      </c>
      <c r="Q15" s="52" t="s">
        <v>153</v>
      </c>
      <c r="R15" s="52" t="s">
        <v>153</v>
      </c>
      <c r="S15" s="52" t="s">
        <v>153</v>
      </c>
      <c r="T15" s="52" t="s">
        <v>153</v>
      </c>
      <c r="U15" s="52" t="s">
        <v>153</v>
      </c>
      <c r="V15" s="52" t="s">
        <v>153</v>
      </c>
      <c r="W15" s="52" t="s">
        <v>153</v>
      </c>
      <c r="X15" s="52" t="s">
        <v>153</v>
      </c>
      <c r="Y15" s="52" t="s">
        <v>153</v>
      </c>
      <c r="Z15" s="52" t="s">
        <v>153</v>
      </c>
      <c r="AA15" s="52" t="s">
        <v>153</v>
      </c>
      <c r="AB15" s="52" t="s">
        <v>153</v>
      </c>
      <c r="AC15" s="79">
        <v>0.1</v>
      </c>
      <c r="AD15" s="79">
        <v>1</v>
      </c>
      <c r="AE15" s="79">
        <v>1.8</v>
      </c>
      <c r="AF15" s="79">
        <v>2.5</v>
      </c>
      <c r="AG15" s="79">
        <v>3.8</v>
      </c>
      <c r="AH15" s="79">
        <v>3.1</v>
      </c>
      <c r="AI15" s="79">
        <v>3.9</v>
      </c>
      <c r="AJ15" s="79">
        <v>2.9</v>
      </c>
      <c r="AK15" s="79">
        <v>3.2</v>
      </c>
      <c r="AL15" s="79">
        <v>1.9</v>
      </c>
      <c r="AM15" s="79">
        <v>1.2</v>
      </c>
      <c r="AN15" s="79">
        <v>1.6</v>
      </c>
      <c r="AO15" s="79">
        <v>3</v>
      </c>
      <c r="AP15" s="79">
        <v>2.7</v>
      </c>
      <c r="AQ15" s="79">
        <v>0.3</v>
      </c>
      <c r="AR15" s="79">
        <v>0.9</v>
      </c>
      <c r="AS15" s="79">
        <v>1.3</v>
      </c>
      <c r="AT15" s="79">
        <v>-0.4</v>
      </c>
      <c r="AU15" s="79">
        <v>1</v>
      </c>
      <c r="AV15" s="79">
        <v>0.9</v>
      </c>
      <c r="AW15" s="79">
        <v>2.2999999999999998</v>
      </c>
      <c r="AX15" s="79">
        <v>0.9</v>
      </c>
      <c r="AY15" s="79">
        <v>4.0999999999999996</v>
      </c>
      <c r="AZ15" s="79">
        <v>3</v>
      </c>
      <c r="BA15" s="79">
        <v>2.2000000000000002</v>
      </c>
      <c r="BB15" s="79">
        <v>1.7</v>
      </c>
      <c r="BC15" s="79">
        <v>4.8</v>
      </c>
      <c r="BD15" s="79">
        <v>3.6</v>
      </c>
      <c r="BE15" s="79">
        <v>6.1</v>
      </c>
      <c r="BF15" s="79">
        <v>4.9000000000000004</v>
      </c>
      <c r="BG15" s="79">
        <v>4.3</v>
      </c>
      <c r="BH15" s="79">
        <v>4.4000000000000004</v>
      </c>
      <c r="BI15" s="79">
        <v>3.8</v>
      </c>
    </row>
    <row r="16" spans="1:61" ht="15" customHeight="1" x14ac:dyDescent="0.25">
      <c r="A16" s="220" t="s">
        <v>46</v>
      </c>
      <c r="B16" s="52" t="s">
        <v>153</v>
      </c>
      <c r="C16" s="52" t="s">
        <v>153</v>
      </c>
      <c r="D16" s="52" t="s">
        <v>153</v>
      </c>
      <c r="E16" s="52" t="s">
        <v>153</v>
      </c>
      <c r="F16" s="52" t="s">
        <v>153</v>
      </c>
      <c r="G16" s="52" t="s">
        <v>153</v>
      </c>
      <c r="H16" s="52" t="s">
        <v>153</v>
      </c>
      <c r="I16" s="52" t="s">
        <v>153</v>
      </c>
      <c r="J16" s="52" t="s">
        <v>153</v>
      </c>
      <c r="K16" s="52" t="s">
        <v>153</v>
      </c>
      <c r="L16" s="52" t="s">
        <v>153</v>
      </c>
      <c r="M16" s="52" t="s">
        <v>153</v>
      </c>
      <c r="N16" s="52" t="s">
        <v>153</v>
      </c>
      <c r="O16" s="52" t="s">
        <v>153</v>
      </c>
      <c r="P16" s="52" t="s">
        <v>153</v>
      </c>
      <c r="Q16" s="52" t="s">
        <v>153</v>
      </c>
      <c r="R16" s="52" t="s">
        <v>153</v>
      </c>
      <c r="S16" s="52" t="s">
        <v>153</v>
      </c>
      <c r="T16" s="52" t="s">
        <v>153</v>
      </c>
      <c r="U16" s="52" t="s">
        <v>153</v>
      </c>
      <c r="V16" s="52" t="s">
        <v>153</v>
      </c>
      <c r="W16" s="52" t="s">
        <v>153</v>
      </c>
      <c r="X16" s="52" t="s">
        <v>153</v>
      </c>
      <c r="Y16" s="52" t="s">
        <v>153</v>
      </c>
      <c r="Z16" s="52" t="s">
        <v>153</v>
      </c>
      <c r="AA16" s="52" t="s">
        <v>153</v>
      </c>
      <c r="AB16" s="52" t="s">
        <v>153</v>
      </c>
      <c r="AC16" s="79">
        <v>2.1</v>
      </c>
      <c r="AD16" s="79">
        <v>1.5</v>
      </c>
      <c r="AE16" s="79">
        <v>1.8</v>
      </c>
      <c r="AF16" s="79">
        <v>1.9</v>
      </c>
      <c r="AG16" s="79">
        <v>4</v>
      </c>
      <c r="AH16" s="79">
        <v>3.9</v>
      </c>
      <c r="AI16" s="79">
        <v>3.3</v>
      </c>
      <c r="AJ16" s="79">
        <v>2.6</v>
      </c>
      <c r="AK16" s="79">
        <v>1.7</v>
      </c>
      <c r="AL16" s="79">
        <v>2.2000000000000002</v>
      </c>
      <c r="AM16" s="79">
        <v>1.9</v>
      </c>
      <c r="AN16" s="79">
        <v>2.5</v>
      </c>
      <c r="AO16" s="79">
        <v>3.2</v>
      </c>
      <c r="AP16" s="79">
        <v>0.1</v>
      </c>
      <c r="AQ16" s="79">
        <v>1.5</v>
      </c>
      <c r="AR16" s="79">
        <v>1.6</v>
      </c>
      <c r="AS16" s="79">
        <v>1.2</v>
      </c>
      <c r="AT16" s="79">
        <v>0.8</v>
      </c>
      <c r="AU16" s="79">
        <v>0.1</v>
      </c>
      <c r="AV16" s="79">
        <v>0.1</v>
      </c>
      <c r="AW16" s="79">
        <v>-0.1</v>
      </c>
      <c r="AX16" s="79">
        <v>1.3</v>
      </c>
      <c r="AY16" s="79">
        <v>2.2999999999999998</v>
      </c>
      <c r="AZ16" s="79">
        <v>2.4</v>
      </c>
      <c r="BA16" s="79">
        <v>1.7</v>
      </c>
      <c r="BB16" s="79">
        <v>3.8</v>
      </c>
      <c r="BC16" s="79">
        <v>7.7</v>
      </c>
      <c r="BD16" s="79">
        <v>4.8</v>
      </c>
      <c r="BE16" s="79">
        <v>3.5</v>
      </c>
      <c r="BF16" s="79">
        <v>2</v>
      </c>
      <c r="BG16" s="79">
        <v>2</v>
      </c>
      <c r="BH16" s="79">
        <v>2</v>
      </c>
      <c r="BI16" s="79">
        <v>2</v>
      </c>
    </row>
    <row r="17" spans="1:61" ht="15" customHeight="1" x14ac:dyDescent="0.25">
      <c r="A17" s="220" t="s">
        <v>47</v>
      </c>
      <c r="B17" s="52" t="s">
        <v>153</v>
      </c>
      <c r="C17" s="52" t="s">
        <v>153</v>
      </c>
      <c r="D17" s="52" t="s">
        <v>153</v>
      </c>
      <c r="E17" s="52" t="s">
        <v>153</v>
      </c>
      <c r="F17" s="52" t="s">
        <v>153</v>
      </c>
      <c r="G17" s="52" t="s">
        <v>153</v>
      </c>
      <c r="H17" s="52" t="s">
        <v>153</v>
      </c>
      <c r="I17" s="52" t="s">
        <v>153</v>
      </c>
      <c r="J17" s="52" t="s">
        <v>153</v>
      </c>
      <c r="K17" s="52" t="s">
        <v>153</v>
      </c>
      <c r="L17" s="52" t="s">
        <v>153</v>
      </c>
      <c r="M17" s="52" t="s">
        <v>153</v>
      </c>
      <c r="N17" s="52" t="s">
        <v>153</v>
      </c>
      <c r="O17" s="52" t="s">
        <v>153</v>
      </c>
      <c r="P17" s="52" t="s">
        <v>153</v>
      </c>
      <c r="Q17" s="52" t="s">
        <v>153</v>
      </c>
      <c r="R17" s="52" t="s">
        <v>153</v>
      </c>
      <c r="S17" s="52" t="s">
        <v>153</v>
      </c>
      <c r="T17" s="52" t="s">
        <v>153</v>
      </c>
      <c r="U17" s="52" t="s">
        <v>153</v>
      </c>
      <c r="V17" s="52" t="s">
        <v>153</v>
      </c>
      <c r="W17" s="52" t="s">
        <v>153</v>
      </c>
      <c r="X17" s="52" t="s">
        <v>153</v>
      </c>
      <c r="Y17" s="52" t="s">
        <v>153</v>
      </c>
      <c r="Z17" s="52" t="s">
        <v>153</v>
      </c>
      <c r="AA17" s="52" t="s">
        <v>153</v>
      </c>
      <c r="AB17" s="52" t="s">
        <v>153</v>
      </c>
      <c r="AC17" s="79">
        <v>1.9</v>
      </c>
      <c r="AD17" s="79">
        <v>2.1</v>
      </c>
      <c r="AE17" s="79">
        <v>-0.4</v>
      </c>
      <c r="AF17" s="79">
        <v>2.9</v>
      </c>
      <c r="AG17" s="79">
        <v>4.8</v>
      </c>
      <c r="AH17" s="79">
        <v>3.1</v>
      </c>
      <c r="AI17" s="79">
        <v>4.5999999999999996</v>
      </c>
      <c r="AJ17" s="79">
        <v>3.3</v>
      </c>
      <c r="AK17" s="79">
        <v>1.9</v>
      </c>
      <c r="AL17" s="79">
        <v>3</v>
      </c>
      <c r="AM17" s="79">
        <v>1.6</v>
      </c>
      <c r="AN17" s="79">
        <v>2.5</v>
      </c>
      <c r="AO17" s="79">
        <v>3.6</v>
      </c>
      <c r="AP17" s="79">
        <v>1.5</v>
      </c>
      <c r="AQ17" s="79">
        <v>2.5</v>
      </c>
      <c r="AR17" s="79">
        <v>1.2</v>
      </c>
      <c r="AS17" s="79">
        <v>2.8</v>
      </c>
      <c r="AT17" s="79">
        <v>0.8</v>
      </c>
      <c r="AU17" s="79">
        <v>0.3</v>
      </c>
      <c r="AV17" s="79">
        <v>0.9</v>
      </c>
      <c r="AW17" s="79">
        <v>2.6</v>
      </c>
      <c r="AX17" s="79">
        <v>2</v>
      </c>
      <c r="AY17" s="79">
        <v>2.5</v>
      </c>
      <c r="AZ17" s="79">
        <v>2.9</v>
      </c>
      <c r="BA17" s="79">
        <v>-0.1</v>
      </c>
      <c r="BB17" s="79">
        <v>4.5999999999999996</v>
      </c>
      <c r="BC17" s="79">
        <v>8.1999999999999993</v>
      </c>
      <c r="BD17" s="79">
        <v>5</v>
      </c>
      <c r="BE17" s="79">
        <v>3.1</v>
      </c>
      <c r="BF17" s="79">
        <v>2.4</v>
      </c>
      <c r="BG17" s="79">
        <v>2</v>
      </c>
      <c r="BH17" s="79">
        <v>2.1</v>
      </c>
      <c r="BI17" s="79">
        <v>2.1</v>
      </c>
    </row>
    <row r="18" spans="1:61" ht="15" customHeight="1" x14ac:dyDescent="0.25">
      <c r="A18" s="220" t="s">
        <v>48</v>
      </c>
      <c r="B18" s="52" t="s">
        <v>153</v>
      </c>
      <c r="C18" s="52" t="s">
        <v>153</v>
      </c>
      <c r="D18" s="52" t="s">
        <v>153</v>
      </c>
      <c r="E18" s="52" t="s">
        <v>153</v>
      </c>
      <c r="F18" s="52" t="s">
        <v>153</v>
      </c>
      <c r="G18" s="52" t="s">
        <v>153</v>
      </c>
      <c r="H18" s="52" t="s">
        <v>153</v>
      </c>
      <c r="I18" s="52" t="s">
        <v>153</v>
      </c>
      <c r="J18" s="52" t="s">
        <v>153</v>
      </c>
      <c r="K18" s="52" t="s">
        <v>153</v>
      </c>
      <c r="L18" s="52" t="s">
        <v>153</v>
      </c>
      <c r="M18" s="52" t="s">
        <v>153</v>
      </c>
      <c r="N18" s="52" t="s">
        <v>153</v>
      </c>
      <c r="O18" s="52" t="s">
        <v>153</v>
      </c>
      <c r="P18" s="52" t="s">
        <v>153</v>
      </c>
      <c r="Q18" s="52" t="s">
        <v>153</v>
      </c>
      <c r="R18" s="52" t="s">
        <v>153</v>
      </c>
      <c r="S18" s="52" t="s">
        <v>153</v>
      </c>
      <c r="T18" s="52" t="s">
        <v>153</v>
      </c>
      <c r="U18" s="52" t="s">
        <v>153</v>
      </c>
      <c r="V18" s="52" t="s">
        <v>153</v>
      </c>
      <c r="W18" s="52" t="s">
        <v>153</v>
      </c>
      <c r="X18" s="52" t="s">
        <v>153</v>
      </c>
      <c r="Y18" s="52" t="s">
        <v>153</v>
      </c>
      <c r="Z18" s="52" t="s">
        <v>153</v>
      </c>
      <c r="AA18" s="52" t="s">
        <v>153</v>
      </c>
      <c r="AB18" s="52" t="s">
        <v>153</v>
      </c>
      <c r="AC18" s="79">
        <v>0.8</v>
      </c>
      <c r="AD18" s="79">
        <v>0.2</v>
      </c>
      <c r="AE18" s="79">
        <v>0.6</v>
      </c>
      <c r="AF18" s="79">
        <v>1.4</v>
      </c>
      <c r="AG18" s="79">
        <v>3.3</v>
      </c>
      <c r="AH18" s="79">
        <v>3.9</v>
      </c>
      <c r="AI18" s="79">
        <v>2.8</v>
      </c>
      <c r="AJ18" s="79">
        <v>2.2000000000000002</v>
      </c>
      <c r="AK18" s="79">
        <v>0.8</v>
      </c>
      <c r="AL18" s="79">
        <v>1.2</v>
      </c>
      <c r="AM18" s="79">
        <v>2.4</v>
      </c>
      <c r="AN18" s="79">
        <v>2.8</v>
      </c>
      <c r="AO18" s="79">
        <v>3.5</v>
      </c>
      <c r="AP18" s="79">
        <v>1</v>
      </c>
      <c r="AQ18" s="79">
        <v>3.1</v>
      </c>
      <c r="AR18" s="79">
        <v>0.9</v>
      </c>
      <c r="AS18" s="79">
        <v>0.8</v>
      </c>
      <c r="AT18" s="79">
        <v>1.6</v>
      </c>
      <c r="AU18" s="79">
        <v>0.3</v>
      </c>
      <c r="AV18" s="79">
        <v>-0.3</v>
      </c>
      <c r="AW18" s="79">
        <v>-0.2</v>
      </c>
      <c r="AX18" s="79">
        <v>1.3</v>
      </c>
      <c r="AY18" s="79">
        <v>2.2000000000000002</v>
      </c>
      <c r="AZ18" s="79">
        <v>2.2000000000000002</v>
      </c>
      <c r="BA18" s="79">
        <v>1.5</v>
      </c>
      <c r="BB18" s="79">
        <v>3.2</v>
      </c>
      <c r="BC18" s="79">
        <v>6.3</v>
      </c>
      <c r="BD18" s="79">
        <v>4.0999999999999996</v>
      </c>
      <c r="BE18" s="79">
        <v>3.1</v>
      </c>
      <c r="BF18" s="79">
        <v>1.9</v>
      </c>
      <c r="BG18" s="79">
        <v>1.9</v>
      </c>
      <c r="BH18" s="79">
        <v>1.9</v>
      </c>
      <c r="BI18" s="79">
        <v>1.9</v>
      </c>
    </row>
    <row r="19" spans="1:61" ht="15" customHeight="1" x14ac:dyDescent="0.25">
      <c r="A19" s="220" t="s">
        <v>49</v>
      </c>
      <c r="B19" s="79">
        <v>6.7</v>
      </c>
      <c r="C19" s="79">
        <v>9.8000000000000007</v>
      </c>
      <c r="D19" s="79">
        <v>8.4</v>
      </c>
      <c r="E19" s="79">
        <v>9.3000000000000007</v>
      </c>
      <c r="F19" s="79">
        <v>11.7</v>
      </c>
      <c r="G19" s="79">
        <v>10.1</v>
      </c>
      <c r="H19" s="79">
        <v>9.4</v>
      </c>
      <c r="I19" s="79">
        <v>6.6</v>
      </c>
      <c r="J19" s="79">
        <v>5.6</v>
      </c>
      <c r="K19" s="79">
        <v>5.0999999999999996</v>
      </c>
      <c r="L19" s="79">
        <v>6.5</v>
      </c>
      <c r="M19" s="79">
        <v>5</v>
      </c>
      <c r="N19" s="79">
        <v>4.3</v>
      </c>
      <c r="O19" s="79">
        <v>1.7</v>
      </c>
      <c r="P19" s="79">
        <v>1.7</v>
      </c>
      <c r="Q19" s="79">
        <v>1.4</v>
      </c>
      <c r="R19" s="79">
        <v>-0.2</v>
      </c>
      <c r="S19" s="79">
        <v>0.7</v>
      </c>
      <c r="T19" s="79">
        <v>0.9</v>
      </c>
      <c r="U19" s="79">
        <v>1.4</v>
      </c>
      <c r="V19" s="79">
        <v>1.8</v>
      </c>
      <c r="W19" s="79">
        <v>3</v>
      </c>
      <c r="X19" s="79">
        <v>3.1</v>
      </c>
      <c r="Y19" s="79">
        <v>1.9</v>
      </c>
      <c r="Z19" s="79">
        <v>2.1</v>
      </c>
      <c r="AA19" s="79">
        <v>1.9</v>
      </c>
      <c r="AB19" s="52" t="s">
        <v>153</v>
      </c>
      <c r="AC19" s="79">
        <v>1.1000000000000001</v>
      </c>
      <c r="AD19" s="79">
        <v>1.9</v>
      </c>
      <c r="AE19" s="79">
        <v>1.6</v>
      </c>
      <c r="AF19" s="79">
        <v>1.9</v>
      </c>
      <c r="AG19" s="79">
        <v>3.3</v>
      </c>
      <c r="AH19" s="79">
        <v>3.5</v>
      </c>
      <c r="AI19" s="79">
        <v>3.7</v>
      </c>
      <c r="AJ19" s="79">
        <v>2.4</v>
      </c>
      <c r="AK19" s="79">
        <v>1.5</v>
      </c>
      <c r="AL19" s="79">
        <v>1.7</v>
      </c>
      <c r="AM19" s="79">
        <v>2.5</v>
      </c>
      <c r="AN19" s="79">
        <v>2.2999999999999998</v>
      </c>
      <c r="AO19" s="79">
        <v>2.2000000000000002</v>
      </c>
      <c r="AP19" s="79">
        <v>0.2</v>
      </c>
      <c r="AQ19" s="79">
        <v>1.8</v>
      </c>
      <c r="AR19" s="79">
        <v>0.9</v>
      </c>
      <c r="AS19" s="79">
        <v>1.3</v>
      </c>
      <c r="AT19" s="79">
        <v>1.2</v>
      </c>
      <c r="AU19" s="79">
        <v>0.6</v>
      </c>
      <c r="AV19" s="79">
        <v>0</v>
      </c>
      <c r="AW19" s="79">
        <v>0.4</v>
      </c>
      <c r="AX19" s="79">
        <v>1.3</v>
      </c>
      <c r="AY19" s="79">
        <v>2.6</v>
      </c>
      <c r="AZ19" s="79">
        <v>2.8</v>
      </c>
      <c r="BA19" s="79">
        <v>1.9</v>
      </c>
      <c r="BB19" s="79">
        <v>3.1</v>
      </c>
      <c r="BC19" s="79">
        <v>6.7</v>
      </c>
      <c r="BD19" s="79">
        <v>6</v>
      </c>
      <c r="BE19" s="79">
        <v>3.4</v>
      </c>
      <c r="BF19" s="79">
        <v>2.1</v>
      </c>
      <c r="BG19" s="79">
        <v>2.7</v>
      </c>
      <c r="BH19" s="79">
        <v>2.7</v>
      </c>
      <c r="BI19" s="79">
        <v>2.4</v>
      </c>
    </row>
    <row r="20" spans="1:61" ht="15" customHeight="1" x14ac:dyDescent="0.25">
      <c r="A20" s="220" t="s">
        <v>50</v>
      </c>
      <c r="B20" s="79">
        <v>4.9000000000000004</v>
      </c>
      <c r="C20" s="79">
        <v>7.2</v>
      </c>
      <c r="D20" s="79">
        <v>8.1999999999999993</v>
      </c>
      <c r="E20" s="79">
        <v>7.7</v>
      </c>
      <c r="F20" s="79">
        <v>9.4</v>
      </c>
      <c r="G20" s="79">
        <v>9.9</v>
      </c>
      <c r="H20" s="79">
        <v>8.8000000000000007</v>
      </c>
      <c r="I20" s="79">
        <v>5.3</v>
      </c>
      <c r="J20" s="79">
        <v>4.9000000000000004</v>
      </c>
      <c r="K20" s="79">
        <v>5</v>
      </c>
      <c r="L20" s="79">
        <v>7.2</v>
      </c>
      <c r="M20" s="79">
        <v>7.5</v>
      </c>
      <c r="N20" s="79">
        <v>5.3</v>
      </c>
      <c r="O20" s="79">
        <v>1.9</v>
      </c>
      <c r="P20" s="79">
        <v>2.6</v>
      </c>
      <c r="Q20" s="79">
        <v>0.8</v>
      </c>
      <c r="R20" s="79">
        <v>0.1</v>
      </c>
      <c r="S20" s="79">
        <v>-1.6</v>
      </c>
      <c r="T20" s="79">
        <v>1.5</v>
      </c>
      <c r="U20" s="79">
        <v>1.6</v>
      </c>
      <c r="V20" s="79">
        <v>1.3</v>
      </c>
      <c r="W20" s="79">
        <v>3.3</v>
      </c>
      <c r="X20" s="79">
        <v>2</v>
      </c>
      <c r="Y20" s="79">
        <v>1.5</v>
      </c>
      <c r="Z20" s="79">
        <v>1.8</v>
      </c>
      <c r="AA20" s="79">
        <v>1.2</v>
      </c>
      <c r="AB20" s="52" t="s">
        <v>153</v>
      </c>
      <c r="AC20" s="79">
        <v>0.8</v>
      </c>
      <c r="AD20" s="79">
        <v>2.5</v>
      </c>
      <c r="AE20" s="79">
        <v>2</v>
      </c>
      <c r="AF20" s="79">
        <v>0.8</v>
      </c>
      <c r="AG20" s="79">
        <v>3.4</v>
      </c>
      <c r="AH20" s="79">
        <v>3.6</v>
      </c>
      <c r="AI20" s="79">
        <v>3.9</v>
      </c>
      <c r="AJ20" s="79">
        <v>2</v>
      </c>
      <c r="AK20" s="79">
        <v>0.7</v>
      </c>
      <c r="AL20" s="79">
        <v>1.8</v>
      </c>
      <c r="AM20" s="79">
        <v>2.5</v>
      </c>
      <c r="AN20" s="79">
        <v>2.1</v>
      </c>
      <c r="AO20" s="79">
        <v>1.9</v>
      </c>
      <c r="AP20" s="79">
        <v>-0.1</v>
      </c>
      <c r="AQ20" s="79">
        <v>0.8</v>
      </c>
      <c r="AR20" s="79">
        <v>0.1</v>
      </c>
      <c r="AS20" s="79">
        <v>1.6</v>
      </c>
      <c r="AT20" s="79">
        <v>0.7</v>
      </c>
      <c r="AU20" s="79">
        <v>0</v>
      </c>
      <c r="AV20" s="79">
        <v>0.9</v>
      </c>
      <c r="AW20" s="79">
        <v>0</v>
      </c>
      <c r="AX20" s="79">
        <v>1.2</v>
      </c>
      <c r="AY20" s="79">
        <v>2.1</v>
      </c>
      <c r="AZ20" s="79">
        <v>2.5</v>
      </c>
      <c r="BA20" s="79">
        <v>2</v>
      </c>
      <c r="BB20" s="79">
        <v>2.2999999999999998</v>
      </c>
      <c r="BC20" s="79">
        <v>5.9</v>
      </c>
      <c r="BD20" s="79">
        <v>6.6</v>
      </c>
      <c r="BE20" s="79">
        <v>3.4</v>
      </c>
      <c r="BF20" s="79">
        <v>2.2999999999999998</v>
      </c>
      <c r="BG20" s="79">
        <v>2.9</v>
      </c>
      <c r="BH20" s="79">
        <v>2.8</v>
      </c>
      <c r="BI20" s="79">
        <v>2.5</v>
      </c>
    </row>
    <row r="21" spans="1:61" ht="15" customHeight="1" x14ac:dyDescent="0.25">
      <c r="A21" s="220" t="s">
        <v>372</v>
      </c>
      <c r="B21" s="79">
        <v>8.1999999999999993</v>
      </c>
      <c r="C21" s="79">
        <v>11.4</v>
      </c>
      <c r="D21" s="79">
        <v>13.6</v>
      </c>
      <c r="E21" s="79">
        <v>12</v>
      </c>
      <c r="F21" s="79">
        <v>14.3</v>
      </c>
      <c r="G21" s="79">
        <v>12.5</v>
      </c>
      <c r="H21" s="79">
        <v>9</v>
      </c>
      <c r="I21" s="79">
        <v>7.6</v>
      </c>
      <c r="J21" s="79">
        <v>6.5</v>
      </c>
      <c r="K21" s="79">
        <v>5.6</v>
      </c>
      <c r="L21" s="79">
        <v>4.7</v>
      </c>
      <c r="M21" s="79">
        <v>4</v>
      </c>
      <c r="N21" s="79">
        <v>7.6</v>
      </c>
      <c r="O21" s="79">
        <v>3.3</v>
      </c>
      <c r="P21" s="79">
        <v>1.2</v>
      </c>
      <c r="Q21" s="79">
        <v>3</v>
      </c>
      <c r="R21" s="79">
        <v>2.1</v>
      </c>
      <c r="S21" s="79">
        <v>1.1000000000000001</v>
      </c>
      <c r="T21" s="79">
        <v>0.9</v>
      </c>
      <c r="U21" s="79">
        <v>1.8</v>
      </c>
      <c r="V21" s="79">
        <v>3</v>
      </c>
      <c r="W21" s="79">
        <v>3.9</v>
      </c>
      <c r="X21" s="79">
        <v>4.4000000000000004</v>
      </c>
      <c r="Y21" s="79">
        <v>3.4</v>
      </c>
      <c r="Z21" s="79">
        <v>1.5</v>
      </c>
      <c r="AA21" s="79">
        <v>1.5</v>
      </c>
      <c r="AB21" s="52" t="s">
        <v>153</v>
      </c>
      <c r="AC21" s="79">
        <v>2.1</v>
      </c>
      <c r="AD21" s="79">
        <v>2.7</v>
      </c>
      <c r="AE21" s="79">
        <v>3.3</v>
      </c>
      <c r="AF21" s="79">
        <v>3.2</v>
      </c>
      <c r="AG21" s="79">
        <v>3.2</v>
      </c>
      <c r="AH21" s="79">
        <v>4.2</v>
      </c>
      <c r="AI21" s="79">
        <v>3.5</v>
      </c>
      <c r="AJ21" s="79">
        <v>2.7</v>
      </c>
      <c r="AK21" s="79">
        <v>1.5</v>
      </c>
      <c r="AL21" s="79">
        <v>0.8</v>
      </c>
      <c r="AM21" s="79">
        <v>1.9</v>
      </c>
      <c r="AN21" s="79">
        <v>1.8</v>
      </c>
      <c r="AO21" s="79">
        <v>3.3</v>
      </c>
      <c r="AP21" s="79">
        <v>2.7</v>
      </c>
      <c r="AQ21" s="79">
        <v>1</v>
      </c>
      <c r="AR21" s="79">
        <v>1.2</v>
      </c>
      <c r="AS21" s="79">
        <v>1.6</v>
      </c>
      <c r="AT21" s="79">
        <v>1.2</v>
      </c>
      <c r="AU21" s="79">
        <v>1</v>
      </c>
      <c r="AV21" s="79">
        <v>1.2</v>
      </c>
      <c r="AW21" s="79">
        <v>1.5</v>
      </c>
      <c r="AX21" s="79">
        <v>1.6</v>
      </c>
      <c r="AY21" s="79">
        <v>2</v>
      </c>
      <c r="AZ21" s="79">
        <v>2.2999999999999998</v>
      </c>
      <c r="BA21" s="79">
        <v>2.8</v>
      </c>
      <c r="BB21" s="79">
        <v>2</v>
      </c>
      <c r="BC21" s="79">
        <v>3.1</v>
      </c>
      <c r="BD21" s="79">
        <v>5.9</v>
      </c>
      <c r="BE21" s="79">
        <v>5.4</v>
      </c>
      <c r="BF21" s="79">
        <v>4.7</v>
      </c>
      <c r="BG21" s="79">
        <v>4.5</v>
      </c>
      <c r="BH21" s="79">
        <v>3.8</v>
      </c>
      <c r="BI21" s="79">
        <v>3.5</v>
      </c>
    </row>
    <row r="22" spans="1:61" ht="15" customHeight="1" x14ac:dyDescent="0.25">
      <c r="A22" s="217"/>
      <c r="B22" s="79"/>
      <c r="C22" s="79"/>
      <c r="D22" s="79"/>
      <c r="E22" s="79"/>
      <c r="F22" s="79"/>
      <c r="G22" s="79"/>
      <c r="H22" s="79"/>
      <c r="I22" s="79"/>
      <c r="J22" s="79"/>
      <c r="K22" s="79"/>
      <c r="L22" s="79"/>
      <c r="M22" s="79"/>
      <c r="N22" s="79"/>
      <c r="O22" s="79"/>
      <c r="P22" s="79"/>
      <c r="Q22" s="79"/>
      <c r="R22" s="79"/>
      <c r="S22" s="79"/>
      <c r="T22" s="79"/>
      <c r="U22" s="79"/>
      <c r="V22" s="79"/>
      <c r="W22" s="79"/>
      <c r="X22" s="79"/>
      <c r="Y22" s="79"/>
      <c r="Z22" s="79"/>
      <c r="AA22" s="79"/>
      <c r="AB22" s="79"/>
      <c r="AC22" s="79"/>
      <c r="AD22" s="79"/>
      <c r="AE22" s="79"/>
      <c r="AF22" s="79"/>
      <c r="AG22" s="79"/>
      <c r="AH22" s="79"/>
      <c r="AI22" s="79"/>
      <c r="AJ22" s="79"/>
      <c r="AK22" s="79"/>
      <c r="AL22" s="79"/>
      <c r="AM22" s="79"/>
      <c r="AN22" s="79"/>
      <c r="AO22" s="79"/>
      <c r="AP22" s="79"/>
      <c r="AQ22" s="79"/>
      <c r="AR22" s="79"/>
      <c r="AS22" s="79"/>
      <c r="AT22" s="79"/>
      <c r="AU22" s="79"/>
      <c r="AV22" s="79"/>
      <c r="AW22" s="79"/>
      <c r="AX22" s="79"/>
      <c r="AY22" s="79"/>
      <c r="AZ22" s="79"/>
      <c r="BA22" s="79"/>
      <c r="BB22" s="79"/>
      <c r="BC22" s="79"/>
      <c r="BD22" s="79"/>
      <c r="BE22" s="79"/>
      <c r="BF22" s="79"/>
      <c r="BG22" s="79"/>
      <c r="BH22" s="79"/>
      <c r="BI22" s="79"/>
    </row>
    <row r="23" spans="1:61" ht="15" customHeight="1" x14ac:dyDescent="0.25">
      <c r="A23" s="218" t="s">
        <v>51</v>
      </c>
      <c r="B23" s="79"/>
      <c r="C23" s="79"/>
      <c r="D23" s="79"/>
      <c r="E23" s="79"/>
      <c r="F23" s="79"/>
      <c r="G23" s="79"/>
      <c r="H23" s="79"/>
      <c r="I23" s="79"/>
      <c r="J23" s="79"/>
      <c r="K23" s="79"/>
      <c r="L23" s="79"/>
      <c r="M23" s="79"/>
      <c r="N23" s="79"/>
      <c r="O23" s="79"/>
      <c r="P23" s="79"/>
      <c r="Q23" s="79"/>
      <c r="R23" s="79"/>
      <c r="S23" s="79"/>
      <c r="T23" s="79"/>
      <c r="U23" s="79"/>
      <c r="V23" s="79"/>
      <c r="W23" s="79"/>
      <c r="X23" s="79"/>
      <c r="Y23" s="79"/>
      <c r="Z23" s="79"/>
      <c r="AA23" s="79"/>
      <c r="AB23" s="79"/>
      <c r="AC23" s="79"/>
      <c r="AD23" s="79"/>
      <c r="AE23" s="79"/>
      <c r="AF23" s="79"/>
      <c r="AG23" s="79"/>
      <c r="AH23" s="79"/>
      <c r="AI23" s="79"/>
      <c r="AJ23" s="79"/>
      <c r="AK23" s="79"/>
      <c r="AL23" s="79"/>
      <c r="AM23" s="79"/>
      <c r="AN23" s="79"/>
      <c r="AO23" s="79"/>
      <c r="AP23" s="79"/>
      <c r="AQ23" s="79"/>
      <c r="AR23" s="79"/>
      <c r="AS23" s="79"/>
      <c r="AT23" s="79"/>
      <c r="AU23" s="79"/>
      <c r="AV23" s="79"/>
      <c r="AW23" s="79"/>
      <c r="AX23" s="79"/>
      <c r="AY23" s="79"/>
      <c r="AZ23" s="79"/>
      <c r="BA23" s="79"/>
      <c r="BB23" s="79"/>
      <c r="BC23" s="79"/>
      <c r="BD23" s="79"/>
      <c r="BE23" s="79"/>
      <c r="BF23" s="79"/>
      <c r="BG23" s="79"/>
      <c r="BH23" s="79"/>
      <c r="BI23" s="79"/>
    </row>
    <row r="24" spans="1:61" ht="15" customHeight="1" x14ac:dyDescent="0.25">
      <c r="A24" s="219" t="s">
        <v>52</v>
      </c>
      <c r="B24" s="79"/>
      <c r="C24" s="79"/>
      <c r="D24" s="79"/>
      <c r="E24" s="79"/>
      <c r="F24" s="79"/>
      <c r="G24" s="79"/>
      <c r="H24" s="79"/>
      <c r="I24" s="79"/>
      <c r="J24" s="79"/>
      <c r="K24" s="79"/>
      <c r="L24" s="79"/>
      <c r="M24" s="79"/>
      <c r="N24" s="79"/>
      <c r="O24" s="79"/>
      <c r="P24" s="79"/>
      <c r="Q24" s="79"/>
      <c r="R24" s="79"/>
      <c r="S24" s="79"/>
      <c r="T24" s="79"/>
      <c r="U24" s="79"/>
      <c r="V24" s="79"/>
      <c r="W24" s="79"/>
      <c r="X24" s="79"/>
      <c r="Y24" s="79"/>
      <c r="Z24" s="79"/>
      <c r="AA24" s="79"/>
      <c r="AB24" s="79"/>
      <c r="AC24" s="79"/>
      <c r="AD24" s="79"/>
      <c r="AE24" s="79"/>
      <c r="AF24" s="79"/>
      <c r="AG24" s="79"/>
      <c r="AH24" s="79"/>
      <c r="AI24" s="79"/>
      <c r="AJ24" s="79"/>
      <c r="AK24" s="79"/>
      <c r="AL24" s="79"/>
      <c r="AM24" s="79"/>
      <c r="AN24" s="79"/>
      <c r="AO24" s="79"/>
      <c r="AP24" s="79"/>
      <c r="AQ24" s="79"/>
      <c r="AR24" s="79"/>
      <c r="AS24" s="79"/>
      <c r="AT24" s="79"/>
      <c r="AU24" s="79"/>
      <c r="AV24" s="79"/>
      <c r="AW24" s="79"/>
      <c r="AX24" s="79"/>
      <c r="AY24" s="79"/>
      <c r="AZ24" s="79"/>
      <c r="BA24" s="79"/>
      <c r="BB24" s="79"/>
      <c r="BC24" s="79"/>
      <c r="BD24" s="79"/>
      <c r="BE24" s="79"/>
      <c r="BF24" s="79"/>
      <c r="BG24" s="79"/>
      <c r="BH24" s="79"/>
      <c r="BI24" s="79"/>
    </row>
    <row r="25" spans="1:61" ht="15" customHeight="1" x14ac:dyDescent="0.25">
      <c r="A25" s="220" t="s">
        <v>53</v>
      </c>
      <c r="B25" s="79">
        <v>60.5</v>
      </c>
      <c r="C25" s="79">
        <v>68.7</v>
      </c>
      <c r="D25" s="79">
        <v>77.3</v>
      </c>
      <c r="E25" s="79">
        <v>88.5</v>
      </c>
      <c r="F25" s="79">
        <v>100.5</v>
      </c>
      <c r="G25" s="79">
        <v>111.1</v>
      </c>
      <c r="H25" s="79">
        <v>126.6</v>
      </c>
      <c r="I25" s="79">
        <v>136.9</v>
      </c>
      <c r="J25" s="79">
        <v>147.80000000000001</v>
      </c>
      <c r="K25" s="79">
        <v>158.4</v>
      </c>
      <c r="L25" s="79">
        <v>170.8</v>
      </c>
      <c r="M25" s="79">
        <v>180.3</v>
      </c>
      <c r="N25" s="79">
        <v>186.3</v>
      </c>
      <c r="O25" s="79">
        <v>192.7</v>
      </c>
      <c r="P25" s="79">
        <v>203.2</v>
      </c>
      <c r="Q25" s="79">
        <v>210</v>
      </c>
      <c r="R25" s="79">
        <v>217.1</v>
      </c>
      <c r="S25" s="79">
        <v>219.9</v>
      </c>
      <c r="T25" s="79">
        <v>230.2</v>
      </c>
      <c r="U25" s="79">
        <v>243.7</v>
      </c>
      <c r="V25" s="79">
        <v>257.89999999999998</v>
      </c>
      <c r="W25" s="79">
        <v>272.8</v>
      </c>
      <c r="X25" s="79">
        <v>285.10000000000002</v>
      </c>
      <c r="Y25" s="79">
        <v>293.60000000000002</v>
      </c>
      <c r="Z25" s="79">
        <v>308.89999999999998</v>
      </c>
      <c r="AA25" s="79">
        <v>325.3</v>
      </c>
      <c r="AB25" s="79">
        <v>329.5</v>
      </c>
      <c r="AC25" s="79">
        <v>344.6</v>
      </c>
      <c r="AD25" s="79">
        <v>369</v>
      </c>
      <c r="AE25" s="79">
        <v>394.3</v>
      </c>
      <c r="AF25" s="79">
        <v>419.5</v>
      </c>
      <c r="AG25" s="79">
        <v>452</v>
      </c>
      <c r="AH25" s="79">
        <v>481.9</v>
      </c>
      <c r="AI25" s="79">
        <v>501.1</v>
      </c>
      <c r="AJ25" s="79">
        <v>512.79999999999995</v>
      </c>
      <c r="AK25" s="79">
        <v>529.29999999999995</v>
      </c>
      <c r="AL25" s="79">
        <v>550.9</v>
      </c>
      <c r="AM25" s="79">
        <v>584.5</v>
      </c>
      <c r="AN25" s="79">
        <v>619.20000000000005</v>
      </c>
      <c r="AO25" s="79">
        <v>647.20000000000005</v>
      </c>
      <c r="AP25" s="79">
        <v>624.79999999999995</v>
      </c>
      <c r="AQ25" s="79">
        <v>639.20000000000005</v>
      </c>
      <c r="AR25" s="79">
        <v>650.4</v>
      </c>
      <c r="AS25" s="79">
        <v>653</v>
      </c>
      <c r="AT25" s="79">
        <v>660.5</v>
      </c>
      <c r="AU25" s="79">
        <v>671.6</v>
      </c>
      <c r="AV25" s="79">
        <v>690</v>
      </c>
      <c r="AW25" s="79">
        <v>708.3</v>
      </c>
      <c r="AX25" s="79">
        <v>738.1</v>
      </c>
      <c r="AY25" s="79">
        <v>774</v>
      </c>
      <c r="AZ25" s="79">
        <v>813.1</v>
      </c>
      <c r="BA25" s="79">
        <v>796.5</v>
      </c>
      <c r="BB25" s="79">
        <v>870.6</v>
      </c>
      <c r="BC25" s="79">
        <v>958.5</v>
      </c>
      <c r="BD25" s="79">
        <v>1028.2</v>
      </c>
      <c r="BE25" s="79">
        <v>1077.2</v>
      </c>
      <c r="BF25" s="79">
        <v>1115.2</v>
      </c>
      <c r="BG25" s="79">
        <v>1160.5999999999999</v>
      </c>
      <c r="BH25" s="79">
        <v>1206.0999999999999</v>
      </c>
      <c r="BI25" s="79">
        <v>1249.0999999999999</v>
      </c>
    </row>
    <row r="26" spans="1:61" ht="15" customHeight="1" x14ac:dyDescent="0.25">
      <c r="A26" s="220" t="s">
        <v>435</v>
      </c>
      <c r="B26" s="52" t="s">
        <v>153</v>
      </c>
      <c r="C26" s="52" t="s">
        <v>153</v>
      </c>
      <c r="D26" s="52" t="s">
        <v>153</v>
      </c>
      <c r="E26" s="52" t="s">
        <v>153</v>
      </c>
      <c r="F26" s="52" t="s">
        <v>153</v>
      </c>
      <c r="G26" s="52" t="s">
        <v>153</v>
      </c>
      <c r="H26" s="52" t="s">
        <v>153</v>
      </c>
      <c r="I26" s="52" t="s">
        <v>153</v>
      </c>
      <c r="J26" s="52" t="s">
        <v>153</v>
      </c>
      <c r="K26" s="52" t="s">
        <v>153</v>
      </c>
      <c r="L26" s="52" t="s">
        <v>153</v>
      </c>
      <c r="M26" s="52" t="s">
        <v>153</v>
      </c>
      <c r="N26" s="52" t="s">
        <v>153</v>
      </c>
      <c r="O26" s="52" t="s">
        <v>153</v>
      </c>
      <c r="P26" s="52" t="s">
        <v>153</v>
      </c>
      <c r="Q26" s="52" t="s">
        <v>153</v>
      </c>
      <c r="R26" s="52" t="s">
        <v>153</v>
      </c>
      <c r="S26" s="52" t="s">
        <v>153</v>
      </c>
      <c r="T26" s="52" t="s">
        <v>153</v>
      </c>
      <c r="U26" s="52" t="s">
        <v>153</v>
      </c>
      <c r="V26" s="52" t="s">
        <v>153</v>
      </c>
      <c r="W26" s="52" t="s">
        <v>153</v>
      </c>
      <c r="X26" s="52" t="s">
        <v>153</v>
      </c>
      <c r="Y26" s="52" t="s">
        <v>153</v>
      </c>
      <c r="Z26" s="52" t="s">
        <v>153</v>
      </c>
      <c r="AA26" s="52" t="s">
        <v>153</v>
      </c>
      <c r="AB26" s="52" t="s">
        <v>153</v>
      </c>
      <c r="AC26" s="52" t="s">
        <v>153</v>
      </c>
      <c r="AD26" s="52" t="s">
        <v>153</v>
      </c>
      <c r="AE26" s="52" t="s">
        <v>153</v>
      </c>
      <c r="AF26" s="52" t="s">
        <v>153</v>
      </c>
      <c r="AG26" s="52" t="s">
        <v>153</v>
      </c>
      <c r="AH26" s="52" t="s">
        <v>153</v>
      </c>
      <c r="AI26" s="52" t="s">
        <v>153</v>
      </c>
      <c r="AJ26" s="52" t="s">
        <v>153</v>
      </c>
      <c r="AK26" s="52" t="s">
        <v>153</v>
      </c>
      <c r="AL26" s="52" t="s">
        <v>153</v>
      </c>
      <c r="AM26" s="52" t="s">
        <v>153</v>
      </c>
      <c r="AN26" s="52" t="s">
        <v>153</v>
      </c>
      <c r="AO26" s="52" t="s">
        <v>153</v>
      </c>
      <c r="AP26" s="52" t="s">
        <v>153</v>
      </c>
      <c r="AQ26" s="52" t="s">
        <v>153</v>
      </c>
      <c r="AR26" s="79">
        <v>8.6</v>
      </c>
      <c r="AS26" s="79">
        <v>9.8000000000000007</v>
      </c>
      <c r="AT26" s="79">
        <v>10.1</v>
      </c>
      <c r="AU26" s="79">
        <v>9.6</v>
      </c>
      <c r="AV26" s="79">
        <v>9</v>
      </c>
      <c r="AW26" s="79">
        <v>8.1</v>
      </c>
      <c r="AX26" s="79">
        <v>7.6</v>
      </c>
      <c r="AY26" s="79">
        <v>7.8</v>
      </c>
      <c r="AZ26" s="79">
        <v>7.7</v>
      </c>
      <c r="BA26" s="79">
        <v>7.4</v>
      </c>
      <c r="BB26" s="79">
        <v>7.2</v>
      </c>
      <c r="BC26" s="79">
        <v>6.7</v>
      </c>
      <c r="BD26" s="79">
        <v>6.2</v>
      </c>
      <c r="BE26" s="79">
        <v>7</v>
      </c>
      <c r="BF26" s="79">
        <v>7.6</v>
      </c>
      <c r="BG26" s="79">
        <v>7.7</v>
      </c>
      <c r="BH26" s="79">
        <v>7.8</v>
      </c>
      <c r="BI26" s="79">
        <v>8</v>
      </c>
    </row>
    <row r="27" spans="1:61" ht="15" customHeight="1" x14ac:dyDescent="0.25">
      <c r="A27" s="220" t="s">
        <v>54</v>
      </c>
      <c r="B27" s="221">
        <v>13039</v>
      </c>
      <c r="C27" s="221">
        <v>13194</v>
      </c>
      <c r="D27" s="221">
        <v>13329</v>
      </c>
      <c r="E27" s="221">
        <v>13439</v>
      </c>
      <c r="F27" s="221">
        <v>13545</v>
      </c>
      <c r="G27" s="221">
        <v>13666</v>
      </c>
      <c r="H27" s="221">
        <v>13774</v>
      </c>
      <c r="I27" s="221">
        <v>13856</v>
      </c>
      <c r="J27" s="221">
        <v>13942</v>
      </c>
      <c r="K27" s="221">
        <v>14038</v>
      </c>
      <c r="L27" s="221">
        <v>14150</v>
      </c>
      <c r="M27" s="221">
        <v>14247</v>
      </c>
      <c r="N27" s="221">
        <v>14313</v>
      </c>
      <c r="O27" s="221">
        <v>14367</v>
      </c>
      <c r="P27" s="221">
        <v>14424</v>
      </c>
      <c r="Q27" s="221">
        <v>14492</v>
      </c>
      <c r="R27" s="221">
        <v>14572</v>
      </c>
      <c r="S27" s="221">
        <v>14665</v>
      </c>
      <c r="T27" s="221">
        <v>14760</v>
      </c>
      <c r="U27" s="221">
        <v>14849</v>
      </c>
      <c r="V27" s="221">
        <v>14952</v>
      </c>
      <c r="W27" s="221">
        <v>15070</v>
      </c>
      <c r="X27" s="221">
        <v>15184</v>
      </c>
      <c r="Y27" s="221">
        <v>15290</v>
      </c>
      <c r="Z27" s="221">
        <v>15383</v>
      </c>
      <c r="AA27" s="221">
        <v>15459</v>
      </c>
      <c r="AB27" s="221">
        <v>15424</v>
      </c>
      <c r="AC27" s="221">
        <v>15494</v>
      </c>
      <c r="AD27" s="221">
        <v>15567</v>
      </c>
      <c r="AE27" s="221">
        <v>15654</v>
      </c>
      <c r="AF27" s="221">
        <v>15760</v>
      </c>
      <c r="AG27" s="221">
        <v>15864</v>
      </c>
      <c r="AH27" s="221">
        <v>15987</v>
      </c>
      <c r="AI27" s="221">
        <v>16105</v>
      </c>
      <c r="AJ27" s="221">
        <v>16193</v>
      </c>
      <c r="AK27" s="221">
        <v>16258</v>
      </c>
      <c r="AL27" s="221">
        <v>16306</v>
      </c>
      <c r="AM27" s="221">
        <v>16334</v>
      </c>
      <c r="AN27" s="221">
        <v>16358</v>
      </c>
      <c r="AO27" s="221">
        <v>16405</v>
      </c>
      <c r="AP27" s="221">
        <v>16486</v>
      </c>
      <c r="AQ27" s="221">
        <v>16575</v>
      </c>
      <c r="AR27" s="221">
        <v>16656</v>
      </c>
      <c r="AS27" s="221">
        <v>16730</v>
      </c>
      <c r="AT27" s="221">
        <v>16780</v>
      </c>
      <c r="AU27" s="221">
        <v>16829</v>
      </c>
      <c r="AV27" s="221">
        <v>16901</v>
      </c>
      <c r="AW27" s="221">
        <v>16979</v>
      </c>
      <c r="AX27" s="221">
        <v>17082</v>
      </c>
      <c r="AY27" s="221">
        <v>17181</v>
      </c>
      <c r="AZ27" s="221">
        <v>17282</v>
      </c>
      <c r="BA27" s="221">
        <v>17408</v>
      </c>
      <c r="BB27" s="221">
        <v>17475</v>
      </c>
      <c r="BC27" s="221">
        <v>17591</v>
      </c>
      <c r="BD27" s="221">
        <v>17815</v>
      </c>
      <c r="BE27" s="221">
        <v>18000</v>
      </c>
      <c r="BF27" s="221">
        <v>18130</v>
      </c>
      <c r="BG27" s="221">
        <v>18240</v>
      </c>
      <c r="BH27" s="221">
        <v>18330</v>
      </c>
      <c r="BI27" s="221">
        <v>18420</v>
      </c>
    </row>
    <row r="28" spans="1:61" ht="15" customHeight="1" x14ac:dyDescent="0.25">
      <c r="A28" s="220" t="s">
        <v>373</v>
      </c>
      <c r="B28" s="221">
        <v>5312</v>
      </c>
      <c r="C28" s="221">
        <v>5385</v>
      </c>
      <c r="D28" s="221">
        <v>5455</v>
      </c>
      <c r="E28" s="221">
        <v>5505</v>
      </c>
      <c r="F28" s="221">
        <v>5587</v>
      </c>
      <c r="G28" s="221">
        <v>5670</v>
      </c>
      <c r="H28" s="221">
        <v>5752</v>
      </c>
      <c r="I28" s="221">
        <v>5806</v>
      </c>
      <c r="J28" s="221">
        <v>5862</v>
      </c>
      <c r="K28" s="221">
        <v>5967</v>
      </c>
      <c r="L28" s="221">
        <v>6041</v>
      </c>
      <c r="M28" s="221">
        <v>6125</v>
      </c>
      <c r="N28" s="221">
        <v>6189</v>
      </c>
      <c r="O28" s="221">
        <v>6277</v>
      </c>
      <c r="P28" s="221">
        <v>6297</v>
      </c>
      <c r="Q28" s="221">
        <v>6355</v>
      </c>
      <c r="R28" s="221">
        <v>6441</v>
      </c>
      <c r="S28" s="221">
        <v>6610</v>
      </c>
      <c r="T28" s="221">
        <v>6688</v>
      </c>
      <c r="U28" s="221">
        <v>6813</v>
      </c>
      <c r="V28" s="221">
        <v>6950</v>
      </c>
      <c r="W28" s="221">
        <v>7022</v>
      </c>
      <c r="X28" s="221">
        <v>7128</v>
      </c>
      <c r="Y28" s="221">
        <v>7194</v>
      </c>
      <c r="Z28" s="221">
        <v>7307</v>
      </c>
      <c r="AA28" s="221">
        <v>7426</v>
      </c>
      <c r="AB28" s="221">
        <v>7674</v>
      </c>
      <c r="AC28" s="221">
        <v>7836</v>
      </c>
      <c r="AD28" s="221">
        <v>7972</v>
      </c>
      <c r="AE28" s="221">
        <v>8092</v>
      </c>
      <c r="AF28" s="221">
        <v>8205</v>
      </c>
      <c r="AG28" s="221">
        <v>8306</v>
      </c>
      <c r="AH28" s="221">
        <v>8385</v>
      </c>
      <c r="AI28" s="221">
        <v>8435</v>
      </c>
      <c r="AJ28" s="221">
        <v>8451</v>
      </c>
      <c r="AK28" s="221">
        <v>8502</v>
      </c>
      <c r="AL28" s="221">
        <v>8580</v>
      </c>
      <c r="AM28" s="221">
        <v>8631</v>
      </c>
      <c r="AN28" s="221">
        <v>8797</v>
      </c>
      <c r="AO28" s="221">
        <v>8950</v>
      </c>
      <c r="AP28" s="221">
        <v>9017</v>
      </c>
      <c r="AQ28" s="221">
        <v>8988</v>
      </c>
      <c r="AR28" s="221">
        <v>8987</v>
      </c>
      <c r="AS28" s="221">
        <v>9118</v>
      </c>
      <c r="AT28" s="221">
        <v>9187</v>
      </c>
      <c r="AU28" s="221">
        <v>9145</v>
      </c>
      <c r="AV28" s="221">
        <v>9182</v>
      </c>
      <c r="AW28" s="221">
        <v>9215</v>
      </c>
      <c r="AX28" s="221">
        <v>9290</v>
      </c>
      <c r="AY28" s="221">
        <v>9398</v>
      </c>
      <c r="AZ28" s="221">
        <v>9540</v>
      </c>
      <c r="BA28" s="221">
        <v>9581</v>
      </c>
      <c r="BB28" s="221">
        <v>9663</v>
      </c>
      <c r="BC28" s="221">
        <v>9898</v>
      </c>
      <c r="BD28" s="221">
        <v>10080</v>
      </c>
      <c r="BE28" s="221">
        <v>10175</v>
      </c>
      <c r="BF28" s="221">
        <v>10210</v>
      </c>
      <c r="BG28" s="221">
        <v>10235</v>
      </c>
      <c r="BH28" s="221">
        <v>10250</v>
      </c>
      <c r="BI28" s="221">
        <v>10265</v>
      </c>
    </row>
    <row r="29" spans="1:61" ht="15" customHeight="1" x14ac:dyDescent="0.25">
      <c r="A29" s="220" t="s">
        <v>374</v>
      </c>
      <c r="B29" s="221">
        <v>5559</v>
      </c>
      <c r="C29" s="221">
        <v>6353</v>
      </c>
      <c r="D29" s="221">
        <v>7034</v>
      </c>
      <c r="E29" s="221">
        <v>7941</v>
      </c>
      <c r="F29" s="221">
        <v>8849</v>
      </c>
      <c r="G29" s="221">
        <v>10437</v>
      </c>
      <c r="H29" s="221">
        <v>11685</v>
      </c>
      <c r="I29" s="221">
        <v>12706</v>
      </c>
      <c r="J29" s="221">
        <v>13613</v>
      </c>
      <c r="K29" s="221">
        <v>14294</v>
      </c>
      <c r="L29" s="221">
        <v>15202</v>
      </c>
      <c r="M29" s="221">
        <v>15882</v>
      </c>
      <c r="N29" s="221">
        <v>16336</v>
      </c>
      <c r="O29" s="221">
        <v>17244</v>
      </c>
      <c r="P29" s="221">
        <v>17697</v>
      </c>
      <c r="Q29" s="221">
        <v>18151</v>
      </c>
      <c r="R29" s="221">
        <v>18605</v>
      </c>
      <c r="S29" s="221">
        <v>18605</v>
      </c>
      <c r="T29" s="221">
        <v>18605</v>
      </c>
      <c r="U29" s="221">
        <v>18605</v>
      </c>
      <c r="V29" s="221">
        <v>19059</v>
      </c>
      <c r="W29" s="221">
        <v>19966</v>
      </c>
      <c r="X29" s="221">
        <v>20874</v>
      </c>
      <c r="Y29" s="221">
        <v>21781</v>
      </c>
      <c r="Z29" s="221">
        <v>21781</v>
      </c>
      <c r="AA29" s="221">
        <v>22235</v>
      </c>
      <c r="AB29" s="221">
        <v>22235</v>
      </c>
      <c r="AC29" s="221">
        <v>22689</v>
      </c>
      <c r="AD29" s="221">
        <v>23143</v>
      </c>
      <c r="AE29" s="221">
        <v>23597</v>
      </c>
      <c r="AF29" s="221">
        <v>24050</v>
      </c>
      <c r="AG29" s="221">
        <v>24958</v>
      </c>
      <c r="AH29" s="221">
        <v>27000</v>
      </c>
      <c r="AI29" s="221">
        <v>28000</v>
      </c>
      <c r="AJ29" s="221">
        <v>28500</v>
      </c>
      <c r="AK29" s="221">
        <v>29000</v>
      </c>
      <c r="AL29" s="221">
        <v>28500</v>
      </c>
      <c r="AM29" s="221">
        <v>29500</v>
      </c>
      <c r="AN29" s="221">
        <v>30000</v>
      </c>
      <c r="AO29" s="221">
        <v>31500</v>
      </c>
      <c r="AP29" s="221">
        <v>32500</v>
      </c>
      <c r="AQ29" s="221">
        <v>32500</v>
      </c>
      <c r="AR29" s="221">
        <v>33000</v>
      </c>
      <c r="AS29" s="221">
        <v>33000</v>
      </c>
      <c r="AT29" s="221">
        <v>32500</v>
      </c>
      <c r="AU29" s="221">
        <v>33000</v>
      </c>
      <c r="AV29" s="221">
        <v>33000</v>
      </c>
      <c r="AW29" s="221">
        <v>33500</v>
      </c>
      <c r="AX29" s="221">
        <v>34000</v>
      </c>
      <c r="AY29" s="221">
        <v>34500</v>
      </c>
      <c r="AZ29" s="221">
        <v>35000</v>
      </c>
      <c r="BA29" s="221">
        <v>36500</v>
      </c>
      <c r="BB29" s="221">
        <v>37000</v>
      </c>
      <c r="BC29" s="221">
        <v>39000</v>
      </c>
      <c r="BD29" s="221">
        <v>41500</v>
      </c>
      <c r="BE29" s="221">
        <v>44000</v>
      </c>
      <c r="BF29" s="221">
        <v>46500</v>
      </c>
      <c r="BG29" s="221">
        <v>48500</v>
      </c>
      <c r="BH29" s="221">
        <v>50500</v>
      </c>
      <c r="BI29" s="221">
        <v>52500</v>
      </c>
    </row>
    <row r="30" spans="1:61" ht="15" customHeight="1" x14ac:dyDescent="0.25">
      <c r="A30" s="220" t="s">
        <v>55</v>
      </c>
      <c r="B30" s="52" t="s">
        <v>153</v>
      </c>
      <c r="C30" s="52" t="s">
        <v>153</v>
      </c>
      <c r="D30" s="52" t="s">
        <v>153</v>
      </c>
      <c r="E30" s="52" t="s">
        <v>153</v>
      </c>
      <c r="F30" s="52" t="s">
        <v>153</v>
      </c>
      <c r="G30" s="52" t="s">
        <v>153</v>
      </c>
      <c r="H30" s="52" t="s">
        <v>153</v>
      </c>
      <c r="I30" s="52" t="s">
        <v>153</v>
      </c>
      <c r="J30" s="52" t="s">
        <v>153</v>
      </c>
      <c r="K30" s="52" t="s">
        <v>153</v>
      </c>
      <c r="L30" s="52" t="s">
        <v>153</v>
      </c>
      <c r="M30" s="52" t="s">
        <v>153</v>
      </c>
      <c r="N30" s="52" t="s">
        <v>153</v>
      </c>
      <c r="O30" s="52" t="s">
        <v>153</v>
      </c>
      <c r="P30" s="52" t="s">
        <v>153</v>
      </c>
      <c r="Q30" s="52" t="s">
        <v>153</v>
      </c>
      <c r="R30" s="52" t="s">
        <v>153</v>
      </c>
      <c r="S30" s="52" t="s">
        <v>153</v>
      </c>
      <c r="T30" s="52" t="s">
        <v>153</v>
      </c>
      <c r="U30" s="52" t="s">
        <v>153</v>
      </c>
      <c r="V30" s="52" t="s">
        <v>153</v>
      </c>
      <c r="W30" s="52" t="s">
        <v>153</v>
      </c>
      <c r="X30" s="52" t="s">
        <v>153</v>
      </c>
      <c r="Y30" s="52" t="s">
        <v>153</v>
      </c>
      <c r="Z30" s="52" t="s">
        <v>153</v>
      </c>
      <c r="AA30" s="52" t="s">
        <v>153</v>
      </c>
      <c r="AB30" s="52" t="s">
        <v>153</v>
      </c>
      <c r="AC30" s="79">
        <v>-1</v>
      </c>
      <c r="AD30" s="79">
        <v>-1.2</v>
      </c>
      <c r="AE30" s="79">
        <v>-1.5</v>
      </c>
      <c r="AF30" s="79">
        <v>-0.7</v>
      </c>
      <c r="AG30" s="79">
        <v>-0.3</v>
      </c>
      <c r="AH30" s="79">
        <v>-1.4</v>
      </c>
      <c r="AI30" s="79">
        <v>-1.7</v>
      </c>
      <c r="AJ30" s="79">
        <v>-1.7</v>
      </c>
      <c r="AK30" s="79">
        <v>-0.5</v>
      </c>
      <c r="AL30" s="79">
        <v>0.6</v>
      </c>
      <c r="AM30" s="79">
        <v>0.1</v>
      </c>
      <c r="AN30" s="79">
        <v>-1.1000000000000001</v>
      </c>
      <c r="AO30" s="79">
        <v>-1</v>
      </c>
      <c r="AP30" s="79">
        <v>-3.5</v>
      </c>
      <c r="AQ30" s="79">
        <v>-3.9</v>
      </c>
      <c r="AR30" s="79">
        <v>-3.6</v>
      </c>
      <c r="AS30" s="79">
        <v>-2.2000000000000002</v>
      </c>
      <c r="AT30" s="79">
        <v>-0.8</v>
      </c>
      <c r="AU30" s="79">
        <v>-0.7</v>
      </c>
      <c r="AV30" s="79">
        <v>-0.9</v>
      </c>
      <c r="AW30" s="79">
        <v>0.4</v>
      </c>
      <c r="AX30" s="79">
        <v>0.7</v>
      </c>
      <c r="AY30" s="79">
        <v>0.9</v>
      </c>
      <c r="AZ30" s="79">
        <v>1</v>
      </c>
      <c r="BA30" s="79">
        <v>-1</v>
      </c>
      <c r="BB30" s="79">
        <v>-2.1</v>
      </c>
      <c r="BC30" s="79">
        <v>-1</v>
      </c>
      <c r="BD30" s="79">
        <v>-1.6</v>
      </c>
      <c r="BE30" s="79">
        <v>-2.2000000000000002</v>
      </c>
      <c r="BF30" s="79">
        <v>-2.1</v>
      </c>
      <c r="BG30" s="79">
        <v>-2.9</v>
      </c>
      <c r="BH30" s="79">
        <v>-2.7</v>
      </c>
      <c r="BI30" s="79">
        <v>-3.3</v>
      </c>
    </row>
    <row r="31" spans="1:61" ht="15" customHeight="1" x14ac:dyDescent="0.25">
      <c r="A31"/>
      <c r="B31" s="79"/>
      <c r="C31" s="79"/>
      <c r="D31" s="79"/>
      <c r="E31" s="79"/>
      <c r="F31" s="79"/>
      <c r="G31" s="79"/>
      <c r="H31" s="79"/>
      <c r="I31" s="79"/>
      <c r="J31" s="79"/>
      <c r="K31" s="79"/>
      <c r="L31" s="79"/>
      <c r="M31" s="79"/>
      <c r="N31" s="79"/>
      <c r="O31" s="79"/>
      <c r="P31" s="79"/>
      <c r="Q31" s="79"/>
      <c r="R31" s="79"/>
      <c r="S31" s="79"/>
      <c r="T31" s="79"/>
      <c r="U31" s="79"/>
      <c r="V31" s="79"/>
      <c r="W31" s="79"/>
      <c r="X31" s="79"/>
      <c r="Y31" s="79"/>
      <c r="Z31" s="79"/>
      <c r="AA31" s="79"/>
      <c r="AB31" s="79"/>
      <c r="AC31" s="79"/>
      <c r="AD31" s="79"/>
      <c r="AE31" s="79"/>
      <c r="AF31" s="79"/>
      <c r="AG31" s="79"/>
      <c r="AH31" s="79"/>
      <c r="AI31" s="79"/>
      <c r="AJ31" s="79"/>
      <c r="AK31" s="79"/>
      <c r="AL31" s="79"/>
      <c r="AM31" s="79"/>
      <c r="AN31" s="79"/>
      <c r="AO31" s="79"/>
      <c r="AP31" s="79"/>
      <c r="AQ31" s="79"/>
      <c r="AR31" s="79"/>
      <c r="AS31" s="79"/>
      <c r="AT31" s="79"/>
      <c r="AU31" s="79"/>
      <c r="AV31" s="79"/>
      <c r="AW31" s="79"/>
      <c r="AX31" s="79"/>
      <c r="AY31" s="79"/>
      <c r="AZ31" s="79"/>
      <c r="BA31" s="79"/>
      <c r="BB31" s="79"/>
      <c r="BC31" s="79"/>
      <c r="BD31" s="79"/>
      <c r="BE31" s="79"/>
      <c r="BF31" s="79"/>
      <c r="BG31" s="79"/>
      <c r="BH31" s="79"/>
      <c r="BI31" s="79"/>
    </row>
    <row r="32" spans="1:61" ht="15" customHeight="1" x14ac:dyDescent="0.2">
      <c r="A32" s="222" t="s">
        <v>84</v>
      </c>
      <c r="B32" s="223"/>
      <c r="C32" s="223"/>
      <c r="D32" s="223"/>
      <c r="E32" s="223"/>
      <c r="F32" s="223"/>
      <c r="G32" s="223"/>
      <c r="H32" s="223"/>
      <c r="I32" s="223"/>
      <c r="J32" s="223"/>
      <c r="K32" s="223"/>
      <c r="L32" s="223"/>
      <c r="M32" s="223"/>
      <c r="N32" s="223"/>
      <c r="O32" s="223"/>
      <c r="P32" s="223"/>
      <c r="Q32" s="223"/>
      <c r="R32" s="223"/>
      <c r="S32" s="223"/>
      <c r="T32" s="223"/>
      <c r="U32" s="223"/>
      <c r="V32" s="223"/>
      <c r="W32" s="223"/>
      <c r="X32" s="223"/>
      <c r="Y32" s="223"/>
      <c r="Z32" s="223"/>
      <c r="AA32" s="223"/>
      <c r="AB32" s="223"/>
      <c r="AC32" s="223"/>
      <c r="AD32" s="223"/>
      <c r="AE32" s="223"/>
      <c r="AF32" s="223"/>
      <c r="AG32" s="223"/>
      <c r="AH32" s="223"/>
      <c r="AI32" s="223"/>
      <c r="AJ32" s="223"/>
      <c r="AK32" s="223"/>
      <c r="AL32" s="223"/>
      <c r="AM32" s="223"/>
      <c r="AN32" s="223"/>
      <c r="AO32" s="223"/>
      <c r="AP32" s="223"/>
      <c r="AQ32" s="223"/>
      <c r="AR32" s="223"/>
      <c r="AS32" s="223"/>
      <c r="AT32" s="223"/>
      <c r="AU32" s="223"/>
      <c r="AV32" s="223"/>
      <c r="AW32" s="223"/>
      <c r="AX32" s="223"/>
      <c r="AY32" s="223"/>
      <c r="AZ32" s="223"/>
      <c r="BA32" s="223"/>
      <c r="BB32" s="223"/>
      <c r="BC32" s="223"/>
      <c r="BD32" s="223"/>
      <c r="BE32" s="223"/>
      <c r="BF32" s="223"/>
      <c r="BG32" s="223"/>
      <c r="BH32" s="223"/>
      <c r="BI32" s="223"/>
    </row>
    <row r="33" spans="1:61" ht="15" customHeight="1" x14ac:dyDescent="0.25">
      <c r="A33" s="222" t="s">
        <v>436</v>
      </c>
      <c r="B33" s="79"/>
      <c r="C33" s="79"/>
      <c r="D33" s="79"/>
      <c r="E33" s="79"/>
      <c r="F33" s="79"/>
      <c r="G33" s="79"/>
      <c r="H33" s="79"/>
      <c r="I33" s="79"/>
      <c r="J33" s="79"/>
      <c r="K33" s="79"/>
      <c r="L33" s="79"/>
      <c r="M33" s="79"/>
      <c r="N33" s="79"/>
      <c r="O33" s="79"/>
      <c r="P33" s="79"/>
      <c r="Q33" s="79"/>
      <c r="R33" s="79"/>
      <c r="S33" s="79"/>
      <c r="T33" s="79"/>
      <c r="U33" s="79"/>
      <c r="V33" s="79"/>
      <c r="W33" s="79"/>
      <c r="X33" s="79"/>
      <c r="Y33" s="79"/>
      <c r="Z33" s="79"/>
      <c r="AA33" s="79"/>
      <c r="AB33" s="79"/>
      <c r="AC33" s="79"/>
      <c r="AD33" s="79"/>
      <c r="AE33" s="79"/>
      <c r="AF33" s="79"/>
      <c r="AG33" s="79"/>
      <c r="AH33" s="79"/>
      <c r="AI33" s="79"/>
      <c r="AJ33" s="79"/>
      <c r="AK33" s="79"/>
      <c r="AL33" s="79"/>
      <c r="AM33" s="79"/>
      <c r="AN33" s="79"/>
      <c r="AO33" s="79"/>
      <c r="AP33" s="79"/>
      <c r="AQ33" s="79"/>
      <c r="AR33" s="79"/>
      <c r="AS33" s="79"/>
      <c r="AT33" s="79"/>
      <c r="AU33" s="79"/>
      <c r="AV33" s="79"/>
      <c r="AW33" s="79"/>
      <c r="AX33" s="79"/>
      <c r="AY33" s="79"/>
      <c r="AZ33" s="79"/>
      <c r="BA33" s="79"/>
      <c r="BB33" s="79"/>
      <c r="BC33" s="79"/>
      <c r="BD33" s="79"/>
      <c r="BE33" s="79"/>
      <c r="BF33" s="79"/>
      <c r="BG33" s="79"/>
      <c r="BH33" s="79"/>
      <c r="BI33" s="79"/>
    </row>
    <row r="34" spans="1:61" ht="15" customHeight="1" x14ac:dyDescent="0.2">
      <c r="A34" s="222" t="s">
        <v>375</v>
      </c>
      <c r="B34" s="223"/>
      <c r="C34" s="223"/>
      <c r="D34" s="223"/>
      <c r="E34" s="223"/>
      <c r="F34" s="223"/>
      <c r="G34" s="223"/>
      <c r="H34" s="223"/>
      <c r="I34" s="223"/>
      <c r="J34" s="223"/>
      <c r="K34" s="223"/>
      <c r="L34" s="223"/>
      <c r="M34" s="223"/>
      <c r="N34" s="223"/>
      <c r="O34" s="223"/>
      <c r="P34" s="223"/>
      <c r="Q34" s="223"/>
      <c r="R34" s="223"/>
      <c r="S34" s="223"/>
      <c r="T34" s="223"/>
      <c r="U34" s="223"/>
      <c r="V34" s="223"/>
      <c r="W34" s="223"/>
      <c r="X34" s="223"/>
      <c r="Y34" s="223"/>
      <c r="Z34" s="223"/>
      <c r="AA34" s="223"/>
      <c r="AB34" s="223"/>
      <c r="AC34" s="223"/>
      <c r="AD34" s="223"/>
      <c r="AE34" s="223"/>
      <c r="AF34" s="223"/>
      <c r="AG34" s="223"/>
      <c r="AH34" s="223"/>
      <c r="AI34" s="223"/>
      <c r="AJ34" s="223"/>
      <c r="AK34" s="223"/>
      <c r="AL34" s="223"/>
      <c r="AM34" s="223"/>
      <c r="AN34" s="223"/>
      <c r="AO34" s="223"/>
      <c r="AP34" s="223"/>
      <c r="AQ34" s="223"/>
      <c r="AR34" s="223"/>
      <c r="AS34" s="223"/>
      <c r="AT34" s="223"/>
      <c r="AU34" s="223"/>
      <c r="AV34" s="223"/>
      <c r="AW34" s="223"/>
      <c r="AX34" s="223"/>
      <c r="AY34" s="223"/>
      <c r="AZ34" s="223"/>
      <c r="BA34" s="223"/>
      <c r="BB34" s="223"/>
      <c r="BC34" s="223"/>
      <c r="BD34" s="223"/>
      <c r="BE34" s="223"/>
      <c r="BF34" s="223"/>
      <c r="BG34" s="223"/>
      <c r="BH34" s="223"/>
      <c r="BI34" s="223"/>
    </row>
    <row r="35" spans="1:61" ht="15" customHeight="1" x14ac:dyDescent="0.25">
      <c r="A35" s="222" t="s">
        <v>376</v>
      </c>
      <c r="B35" s="79"/>
      <c r="C35" s="79"/>
      <c r="D35" s="79"/>
      <c r="E35" s="79"/>
      <c r="F35" s="79"/>
      <c r="G35" s="79"/>
      <c r="H35" s="79"/>
      <c r="I35" s="79"/>
      <c r="J35" s="79"/>
      <c r="K35" s="79"/>
      <c r="L35" s="79"/>
      <c r="M35" s="79"/>
      <c r="N35" s="79"/>
      <c r="O35" s="79"/>
      <c r="P35" s="79"/>
      <c r="Q35" s="79"/>
      <c r="R35" s="79"/>
      <c r="S35" s="79"/>
      <c r="T35" s="79"/>
      <c r="U35" s="79"/>
      <c r="V35" s="79"/>
      <c r="W35" s="79"/>
      <c r="X35" s="79"/>
      <c r="Y35" s="79"/>
      <c r="Z35" s="79"/>
      <c r="AA35" s="79"/>
      <c r="AB35" s="79"/>
      <c r="AC35" s="223"/>
      <c r="AD35" s="223"/>
      <c r="AE35" s="223"/>
      <c r="AF35" s="223"/>
      <c r="AG35" s="223"/>
      <c r="AH35" s="223"/>
      <c r="AI35" s="223"/>
      <c r="AJ35" s="223"/>
      <c r="AK35" s="223"/>
      <c r="AL35" s="223"/>
      <c r="AM35" s="223"/>
      <c r="AN35" s="223"/>
      <c r="AO35" s="223"/>
      <c r="AP35" s="223"/>
      <c r="AQ35" s="223"/>
      <c r="AR35" s="223"/>
      <c r="AS35" s="223"/>
      <c r="AT35" s="223"/>
      <c r="AU35" s="223"/>
      <c r="AV35" s="223"/>
      <c r="AW35" s="223"/>
      <c r="AX35" s="223"/>
      <c r="AY35" s="223"/>
      <c r="AZ35" s="223"/>
      <c r="BA35" s="223"/>
      <c r="BB35" s="223"/>
      <c r="BC35" s="223"/>
      <c r="BD35" s="223"/>
      <c r="BE35" s="223"/>
      <c r="BF35" s="223"/>
      <c r="BG35" s="223"/>
      <c r="BH35" s="223"/>
      <c r="BI35" s="223"/>
    </row>
    <row r="36" spans="1:61" ht="15" customHeight="1" x14ac:dyDescent="0.25">
      <c r="A36" s="222" t="s">
        <v>464</v>
      </c>
      <c r="B36" s="79"/>
      <c r="C36" s="79"/>
      <c r="D36" s="79"/>
      <c r="E36" s="79"/>
      <c r="F36" s="79"/>
      <c r="G36" s="79"/>
      <c r="H36" s="79"/>
      <c r="I36" s="79"/>
      <c r="J36" s="79"/>
      <c r="K36" s="79"/>
      <c r="L36" s="79"/>
      <c r="M36" s="79"/>
      <c r="N36" s="79"/>
      <c r="O36" s="79"/>
      <c r="P36" s="79"/>
      <c r="Q36" s="79"/>
      <c r="R36" s="79"/>
      <c r="S36" s="79"/>
      <c r="T36" s="79"/>
      <c r="U36" s="79"/>
      <c r="V36" s="79"/>
      <c r="W36" s="79"/>
      <c r="X36" s="79"/>
      <c r="Y36" s="79"/>
      <c r="Z36" s="79"/>
      <c r="AA36" s="79"/>
      <c r="AB36" s="79"/>
      <c r="AC36" s="223"/>
      <c r="AD36" s="223"/>
      <c r="AE36" s="223"/>
      <c r="AF36" s="223"/>
      <c r="AG36" s="223"/>
      <c r="AH36" s="223"/>
      <c r="AI36" s="223"/>
      <c r="AJ36" s="223"/>
      <c r="AK36" s="223"/>
      <c r="AL36" s="223"/>
      <c r="AM36" s="223"/>
      <c r="AN36" s="223"/>
      <c r="AO36" s="223"/>
      <c r="AP36" s="223"/>
      <c r="AQ36" s="223"/>
      <c r="AR36" s="223"/>
      <c r="AS36" s="223"/>
      <c r="AT36" s="223"/>
      <c r="AU36" s="223"/>
      <c r="AV36" s="223"/>
      <c r="AW36" s="223"/>
      <c r="AX36" s="223"/>
      <c r="AY36" s="223"/>
      <c r="AZ36" s="223"/>
      <c r="BA36" s="223"/>
      <c r="BB36" s="223"/>
      <c r="BC36" s="223"/>
      <c r="BD36" s="223"/>
      <c r="BE36" s="223"/>
      <c r="BF36" s="223"/>
      <c r="BG36" s="223"/>
      <c r="BH36" s="223"/>
      <c r="BI36" s="223"/>
    </row>
    <row r="37" spans="1:61" ht="15" customHeight="1" x14ac:dyDescent="0.25">
      <c r="B37" s="122"/>
      <c r="C37" s="122"/>
      <c r="D37" s="122"/>
      <c r="E37" s="122"/>
      <c r="F37" s="122"/>
      <c r="G37" s="122"/>
      <c r="H37" s="122"/>
      <c r="I37" s="122"/>
      <c r="J37" s="122"/>
      <c r="K37" s="122"/>
      <c r="L37" s="122"/>
      <c r="M37" s="122"/>
      <c r="N37" s="122"/>
      <c r="O37" s="122"/>
      <c r="P37" s="122"/>
      <c r="Q37" s="122"/>
      <c r="R37" s="122"/>
      <c r="S37" s="122"/>
      <c r="T37" s="122"/>
      <c r="U37" s="122"/>
      <c r="V37" s="122"/>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2"/>
      <c r="AT37" s="122"/>
      <c r="AU37" s="122"/>
      <c r="AV37" s="122"/>
      <c r="AW37" s="122"/>
      <c r="AX37" s="122"/>
      <c r="AY37" s="122"/>
      <c r="AZ37" s="122"/>
      <c r="BA37" s="122"/>
      <c r="BB37" s="122"/>
      <c r="BC37" s="122"/>
      <c r="BD37" s="122"/>
      <c r="BE37" s="122"/>
      <c r="BF37" s="122"/>
      <c r="BG37" s="122"/>
      <c r="BH37" s="122"/>
      <c r="BI37" s="122"/>
    </row>
    <row r="38" spans="1:61" ht="15" customHeight="1" x14ac:dyDescent="0.25">
      <c r="B38" s="122"/>
      <c r="C38" s="122"/>
      <c r="D38" s="122"/>
      <c r="E38" s="122"/>
      <c r="F38" s="122"/>
      <c r="G38" s="122"/>
      <c r="H38" s="122"/>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c r="AH38" s="122"/>
      <c r="AI38" s="122"/>
      <c r="AJ38" s="122"/>
      <c r="AK38" s="122"/>
      <c r="AL38" s="122"/>
      <c r="AM38" s="122"/>
      <c r="AN38" s="122"/>
      <c r="AO38" s="122"/>
      <c r="AP38" s="122"/>
      <c r="AQ38" s="122"/>
      <c r="AR38" s="122"/>
      <c r="AS38" s="122"/>
      <c r="AT38" s="122"/>
      <c r="AU38" s="122"/>
      <c r="AV38" s="122"/>
      <c r="AW38" s="122"/>
      <c r="AX38" s="122"/>
      <c r="AY38" s="122"/>
      <c r="AZ38" s="122"/>
      <c r="BA38" s="122"/>
      <c r="BB38" s="122"/>
      <c r="BC38" s="122"/>
      <c r="BD38" s="122"/>
      <c r="BE38" s="122"/>
      <c r="BF38" s="122"/>
      <c r="BG38" s="122"/>
      <c r="BH38" s="122"/>
      <c r="BI38" s="122"/>
    </row>
    <row r="39" spans="1:61" ht="15" customHeight="1" x14ac:dyDescent="0.25">
      <c r="B39" s="122"/>
      <c r="C39" s="122"/>
      <c r="D39" s="122"/>
      <c r="E39" s="122"/>
      <c r="F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row>
    <row r="40" spans="1:61" ht="15" customHeight="1" x14ac:dyDescent="0.25">
      <c r="B40" s="122"/>
      <c r="C40" s="122"/>
      <c r="D40" s="122"/>
      <c r="E40" s="122"/>
      <c r="F40" s="122"/>
      <c r="G40" s="122"/>
      <c r="H40" s="122"/>
      <c r="I40" s="122"/>
      <c r="J40" s="122"/>
      <c r="K40" s="122"/>
      <c r="L40" s="122"/>
      <c r="M40" s="122"/>
      <c r="N40" s="122"/>
      <c r="O40" s="122"/>
      <c r="P40" s="122"/>
      <c r="Q40" s="122"/>
      <c r="R40" s="122"/>
      <c r="S40" s="122"/>
      <c r="T40" s="122"/>
      <c r="U40" s="122"/>
      <c r="V40" s="122"/>
      <c r="W40" s="122"/>
      <c r="X40" s="122"/>
      <c r="Y40" s="122"/>
      <c r="Z40" s="122"/>
      <c r="AA40" s="122"/>
      <c r="AB40" s="122"/>
      <c r="AC40" s="122"/>
      <c r="AD40" s="122"/>
      <c r="AE40" s="122"/>
      <c r="AF40" s="122"/>
      <c r="AG40" s="122"/>
      <c r="AH40" s="122"/>
      <c r="AI40" s="122"/>
      <c r="AJ40" s="122"/>
      <c r="AK40" s="122"/>
      <c r="AL40" s="122"/>
      <c r="AM40" s="122"/>
      <c r="AN40" s="122"/>
      <c r="AO40" s="122"/>
      <c r="AP40" s="122"/>
      <c r="AQ40" s="122"/>
      <c r="AR40" s="122"/>
      <c r="AS40" s="122"/>
      <c r="AT40" s="122"/>
      <c r="AU40" s="122"/>
      <c r="AV40" s="122"/>
      <c r="AW40" s="122"/>
      <c r="AX40" s="122"/>
      <c r="AY40" s="122"/>
      <c r="AZ40" s="122"/>
      <c r="BA40" s="122"/>
      <c r="BB40" s="122"/>
      <c r="BC40" s="122"/>
      <c r="BD40" s="122"/>
      <c r="BE40" s="122"/>
      <c r="BF40" s="122"/>
      <c r="BG40" s="122"/>
      <c r="BH40" s="122"/>
      <c r="BI40" s="122"/>
    </row>
    <row r="41" spans="1:61" ht="15" customHeight="1" x14ac:dyDescent="0.25">
      <c r="B41" s="122"/>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c r="AA41" s="122"/>
      <c r="AB41"/>
      <c r="BE41" s="122"/>
      <c r="BF41" s="122"/>
      <c r="BG41" s="122"/>
      <c r="BH41" s="122"/>
      <c r="BI41" s="122"/>
    </row>
    <row r="42" spans="1:61" ht="15" customHeight="1" x14ac:dyDescent="0.25">
      <c r="B42" s="122"/>
      <c r="C42" s="122"/>
      <c r="D42" s="122"/>
      <c r="E42" s="122"/>
      <c r="F42" s="122"/>
      <c r="G42" s="122"/>
      <c r="H42" s="122"/>
      <c r="I42" s="122"/>
      <c r="J42" s="122"/>
      <c r="K42" s="122"/>
      <c r="L42" s="122"/>
      <c r="M42" s="122"/>
      <c r="N42" s="122"/>
      <c r="O42" s="122"/>
      <c r="P42" s="122"/>
      <c r="Q42" s="122"/>
      <c r="R42" s="122"/>
      <c r="S42" s="122"/>
      <c r="T42" s="122"/>
      <c r="U42" s="122"/>
      <c r="V42" s="122"/>
      <c r="W42" s="122"/>
      <c r="X42" s="122"/>
      <c r="Y42" s="122"/>
      <c r="Z42" s="122"/>
      <c r="AA42" s="122"/>
      <c r="AB42" s="122"/>
      <c r="AC42"/>
      <c r="AD42"/>
      <c r="AE42"/>
      <c r="AF42"/>
      <c r="AG42"/>
      <c r="AH42"/>
      <c r="AI42"/>
      <c r="AJ42"/>
      <c r="AK42"/>
      <c r="AL42"/>
      <c r="AM42"/>
      <c r="AN42"/>
      <c r="AO42"/>
      <c r="AP42"/>
      <c r="AQ42"/>
      <c r="AR42"/>
      <c r="AS42"/>
      <c r="AT42"/>
      <c r="AU42"/>
      <c r="AV42"/>
      <c r="AW42"/>
      <c r="AX42"/>
      <c r="AY42"/>
      <c r="AZ42"/>
      <c r="BA42"/>
      <c r="BB42"/>
      <c r="BC42"/>
      <c r="BD42"/>
      <c r="BE42" s="122"/>
      <c r="BF42" s="122"/>
      <c r="BG42" s="122"/>
      <c r="BH42" s="122"/>
      <c r="BI42" s="122"/>
    </row>
    <row r="43" spans="1:61" ht="15" customHeight="1" x14ac:dyDescent="0.25">
      <c r="B43" s="122"/>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2"/>
      <c r="AT43" s="122"/>
      <c r="AU43" s="122"/>
      <c r="AV43" s="122"/>
      <c r="AW43" s="122"/>
      <c r="AX43" s="122"/>
      <c r="AY43" s="122"/>
      <c r="AZ43" s="122"/>
      <c r="BA43" s="122"/>
      <c r="BB43" s="122"/>
      <c r="BC43" s="122"/>
      <c r="BD43" s="122"/>
      <c r="BE43" s="122"/>
      <c r="BF43" s="122"/>
      <c r="BG43" s="122"/>
      <c r="BH43" s="122"/>
      <c r="BI43" s="122"/>
    </row>
    <row r="44" spans="1:61" ht="15" customHeight="1" x14ac:dyDescent="0.25">
      <c r="B44" s="126"/>
      <c r="C44" s="126"/>
      <c r="D44" s="126"/>
      <c r="E44" s="126"/>
      <c r="F44" s="126"/>
      <c r="G44" s="126"/>
      <c r="H44" s="126"/>
      <c r="I44" s="126"/>
      <c r="J44" s="126"/>
      <c r="K44" s="126"/>
      <c r="L44" s="126"/>
      <c r="M44" s="126"/>
      <c r="N44" s="126"/>
      <c r="O44" s="126"/>
      <c r="P44" s="126"/>
      <c r="Q44" s="126"/>
      <c r="R44" s="126"/>
      <c r="S44" s="126"/>
      <c r="T44" s="126"/>
      <c r="U44" s="126"/>
      <c r="V44" s="126"/>
      <c r="W44" s="126"/>
      <c r="X44" s="126"/>
      <c r="Y44" s="126"/>
      <c r="Z44" s="126"/>
      <c r="AA44" s="126"/>
      <c r="AB44" s="126"/>
      <c r="AC44" s="122"/>
      <c r="AD44" s="122"/>
      <c r="AE44" s="122"/>
      <c r="AF44" s="122"/>
      <c r="AG44" s="122"/>
      <c r="AH44" s="122"/>
      <c r="AI44" s="122"/>
      <c r="AJ44" s="122"/>
      <c r="AK44" s="122"/>
      <c r="AL44" s="122"/>
      <c r="AM44" s="122"/>
      <c r="AN44" s="122"/>
      <c r="AO44" s="122"/>
      <c r="AP44" s="122"/>
      <c r="AQ44" s="122"/>
      <c r="AR44" s="122"/>
      <c r="AS44" s="122"/>
      <c r="AT44" s="122"/>
      <c r="AU44" s="122"/>
      <c r="AV44" s="122"/>
      <c r="AW44" s="122"/>
      <c r="AX44" s="122"/>
      <c r="AY44" s="122"/>
      <c r="AZ44" s="122"/>
      <c r="BA44" s="122"/>
      <c r="BB44" s="122"/>
      <c r="BC44" s="122"/>
      <c r="BD44" s="122"/>
      <c r="BE44" s="122"/>
      <c r="BF44" s="122"/>
      <c r="BG44" s="122"/>
      <c r="BH44" s="122"/>
      <c r="BI44" s="122"/>
    </row>
    <row r="45" spans="1:61" ht="15" customHeight="1" x14ac:dyDescent="0.25">
      <c r="B45" s="126"/>
      <c r="C45" s="126"/>
      <c r="D45" s="126"/>
      <c r="E45" s="126"/>
      <c r="F45" s="126"/>
      <c r="G45" s="126"/>
      <c r="H45" s="126"/>
      <c r="I45" s="126"/>
      <c r="J45" s="126"/>
      <c r="K45" s="126"/>
      <c r="L45" s="126"/>
      <c r="M45" s="126"/>
      <c r="N45" s="126"/>
      <c r="O45" s="126"/>
      <c r="P45" s="126"/>
      <c r="Q45" s="126"/>
      <c r="R45" s="126"/>
      <c r="S45" s="126"/>
      <c r="T45" s="126"/>
      <c r="U45" s="126"/>
      <c r="V45" s="126"/>
      <c r="W45" s="126"/>
      <c r="X45" s="126"/>
      <c r="Y45" s="126"/>
      <c r="Z45" s="126"/>
      <c r="AA45" s="126"/>
      <c r="AB45" s="126"/>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2"/>
      <c r="AZ45" s="122"/>
      <c r="BA45" s="122"/>
      <c r="BB45" s="122"/>
      <c r="BC45" s="122"/>
      <c r="BD45" s="122"/>
      <c r="BE45" s="122"/>
      <c r="BF45" s="122"/>
      <c r="BG45" s="122"/>
      <c r="BH45" s="122"/>
      <c r="BI45" s="122"/>
    </row>
    <row r="46" spans="1:61" ht="15" customHeight="1" x14ac:dyDescent="0.25">
      <c r="B46" s="126"/>
      <c r="C46" s="126"/>
      <c r="D46" s="126"/>
      <c r="E46" s="126"/>
      <c r="F46" s="126"/>
      <c r="G46" s="126"/>
      <c r="H46" s="126"/>
      <c r="I46" s="126"/>
      <c r="J46" s="126"/>
      <c r="K46" s="126"/>
      <c r="L46" s="126"/>
      <c r="M46" s="126"/>
      <c r="N46" s="126"/>
      <c r="O46" s="126"/>
      <c r="P46" s="126"/>
      <c r="Q46" s="126"/>
      <c r="R46" s="126"/>
      <c r="S46" s="126"/>
      <c r="T46" s="126"/>
      <c r="U46" s="126"/>
      <c r="V46" s="126"/>
      <c r="W46" s="126"/>
      <c r="X46" s="126"/>
      <c r="Y46" s="126"/>
      <c r="Z46" s="126"/>
      <c r="AA46" s="126"/>
      <c r="AB46" s="126"/>
      <c r="AC46" s="126"/>
      <c r="AD46" s="126"/>
      <c r="AE46" s="126"/>
      <c r="AF46" s="126"/>
      <c r="AG46" s="126"/>
      <c r="AH46" s="126"/>
      <c r="AI46" s="126"/>
      <c r="AJ46" s="126"/>
      <c r="AK46" s="126"/>
      <c r="AL46" s="126"/>
      <c r="AM46" s="126"/>
      <c r="AN46" s="126"/>
      <c r="AO46" s="126"/>
      <c r="AP46" s="126"/>
      <c r="AQ46" s="126"/>
      <c r="AR46" s="126"/>
      <c r="AS46" s="126"/>
      <c r="AT46" s="126"/>
      <c r="AU46" s="126"/>
      <c r="AV46" s="126"/>
      <c r="AW46" s="126"/>
      <c r="AX46" s="126"/>
      <c r="AY46" s="126"/>
      <c r="AZ46" s="126"/>
      <c r="BA46" s="126"/>
      <c r="BB46" s="126"/>
      <c r="BC46" s="126"/>
      <c r="BD46" s="126"/>
      <c r="BE46" s="126"/>
      <c r="BF46" s="126"/>
      <c r="BG46" s="126"/>
      <c r="BH46" s="126"/>
      <c r="BI46" s="126"/>
    </row>
    <row r="47" spans="1:61" ht="15" customHeight="1" x14ac:dyDescent="0.25">
      <c r="B47" s="122"/>
      <c r="C47" s="122"/>
      <c r="D47" s="122"/>
      <c r="E47" s="122"/>
      <c r="F47" s="122"/>
      <c r="G47" s="122"/>
      <c r="H47" s="122"/>
      <c r="I47" s="122"/>
      <c r="J47" s="122"/>
      <c r="K47" s="122"/>
      <c r="L47" s="122"/>
      <c r="M47" s="122"/>
      <c r="N47" s="122"/>
      <c r="O47" s="122"/>
      <c r="P47" s="122"/>
      <c r="Q47" s="122"/>
      <c r="R47" s="122"/>
      <c r="S47" s="122"/>
      <c r="T47" s="122"/>
      <c r="U47" s="122"/>
      <c r="V47" s="122"/>
      <c r="W47" s="122"/>
      <c r="X47" s="122"/>
      <c r="Y47" s="122"/>
      <c r="Z47" s="122"/>
      <c r="AA47" s="122"/>
      <c r="AB47" s="122"/>
      <c r="AC47" s="126"/>
      <c r="AD47" s="126"/>
      <c r="AE47" s="126"/>
      <c r="AF47" s="126"/>
      <c r="AG47" s="126"/>
      <c r="AH47" s="126"/>
      <c r="AI47" s="126"/>
      <c r="AJ47" s="126"/>
      <c r="AK47" s="126"/>
      <c r="AL47" s="126"/>
      <c r="AM47" s="126"/>
      <c r="AN47" s="126"/>
      <c r="AO47" s="126"/>
      <c r="AP47" s="126"/>
      <c r="AQ47" s="126"/>
      <c r="AR47" s="126"/>
      <c r="AS47" s="126"/>
      <c r="AT47" s="126"/>
      <c r="AU47" s="126"/>
      <c r="AV47" s="126"/>
      <c r="AW47" s="126"/>
      <c r="AX47" s="126"/>
      <c r="AY47" s="126"/>
      <c r="AZ47" s="126"/>
      <c r="BA47" s="126"/>
      <c r="BB47" s="126"/>
      <c r="BC47" s="126"/>
      <c r="BD47" s="126"/>
      <c r="BE47" s="126"/>
      <c r="BF47" s="126"/>
      <c r="BG47" s="126"/>
      <c r="BH47" s="126"/>
      <c r="BI47" s="126"/>
    </row>
    <row r="48" spans="1:61" ht="15" customHeight="1" x14ac:dyDescent="0.25">
      <c r="B48" s="122"/>
      <c r="C48" s="122"/>
      <c r="D48" s="122"/>
      <c r="E48" s="122"/>
      <c r="F48" s="122"/>
      <c r="G48" s="122"/>
      <c r="H48" s="122"/>
      <c r="I48" s="122"/>
      <c r="J48" s="122"/>
      <c r="K48" s="122"/>
      <c r="L48" s="122"/>
      <c r="M48" s="122"/>
      <c r="N48" s="122"/>
      <c r="O48" s="122"/>
      <c r="P48" s="122"/>
      <c r="Q48" s="122"/>
      <c r="R48" s="122"/>
      <c r="S48" s="122"/>
      <c r="T48" s="122"/>
      <c r="U48" s="122"/>
      <c r="V48" s="122"/>
      <c r="W48" s="122"/>
      <c r="X48" s="122"/>
      <c r="Y48" s="122"/>
      <c r="Z48" s="122"/>
      <c r="AA48" s="122"/>
      <c r="AB48" s="122"/>
      <c r="AC48" s="126"/>
      <c r="AD48" s="126"/>
      <c r="AE48" s="126"/>
      <c r="AF48" s="126"/>
      <c r="AG48" s="126"/>
      <c r="AH48" s="126"/>
      <c r="AI48" s="126"/>
      <c r="AJ48" s="126"/>
      <c r="AK48" s="126"/>
      <c r="AL48" s="126"/>
      <c r="AM48" s="126"/>
      <c r="AN48" s="126"/>
      <c r="AO48" s="126"/>
      <c r="AP48" s="126"/>
      <c r="AQ48" s="126"/>
      <c r="AR48" s="126"/>
      <c r="AS48" s="126"/>
      <c r="AT48" s="126"/>
      <c r="AU48" s="126"/>
      <c r="AV48" s="126"/>
      <c r="AW48" s="126"/>
      <c r="AX48" s="126"/>
      <c r="AY48" s="126"/>
      <c r="AZ48" s="126"/>
      <c r="BA48" s="126"/>
      <c r="BB48" s="126"/>
      <c r="BC48" s="126"/>
      <c r="BD48" s="126"/>
      <c r="BE48" s="126"/>
      <c r="BF48" s="126"/>
      <c r="BG48" s="126"/>
      <c r="BH48" s="126"/>
      <c r="BI48" s="126"/>
    </row>
    <row r="49" spans="2:61" ht="15" customHeight="1" x14ac:dyDescent="0.25">
      <c r="B49" s="122"/>
      <c r="C49" s="122"/>
      <c r="D49" s="122"/>
      <c r="E49" s="122"/>
      <c r="F49" s="122"/>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22"/>
      <c r="AW49" s="122"/>
      <c r="AX49" s="122"/>
      <c r="AY49" s="122"/>
      <c r="AZ49" s="122"/>
      <c r="BA49" s="122"/>
      <c r="BB49" s="122"/>
      <c r="BC49" s="122"/>
      <c r="BD49" s="122"/>
      <c r="BE49" s="122"/>
      <c r="BF49" s="122"/>
      <c r="BG49" s="122"/>
      <c r="BH49" s="122"/>
      <c r="BI49" s="122"/>
    </row>
    <row r="50" spans="2:61" ht="15" customHeight="1" x14ac:dyDescent="0.25">
      <c r="B50" s="122"/>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22"/>
      <c r="AW50" s="122"/>
      <c r="AX50" s="122"/>
      <c r="AY50" s="122"/>
      <c r="AZ50" s="122"/>
      <c r="BA50" s="122"/>
      <c r="BB50" s="122"/>
      <c r="BC50" s="122"/>
      <c r="BD50" s="122"/>
      <c r="BE50" s="122"/>
      <c r="BF50" s="122"/>
      <c r="BG50" s="122"/>
      <c r="BH50" s="122"/>
      <c r="BI50" s="122"/>
    </row>
    <row r="51" spans="2:61" ht="15" customHeight="1" x14ac:dyDescent="0.25">
      <c r="B51" s="130"/>
      <c r="C51" s="130"/>
      <c r="D51" s="130"/>
      <c r="E51" s="130"/>
      <c r="F51" s="130"/>
      <c r="G51" s="130"/>
      <c r="H51" s="130"/>
      <c r="I51" s="130"/>
      <c r="J51" s="130"/>
      <c r="K51" s="130"/>
      <c r="L51" s="130"/>
      <c r="M51" s="130"/>
      <c r="N51" s="130"/>
      <c r="O51" s="130"/>
      <c r="P51" s="130"/>
      <c r="Q51" s="130"/>
      <c r="R51" s="130"/>
      <c r="S51" s="130"/>
      <c r="T51" s="130"/>
      <c r="U51" s="130"/>
      <c r="V51" s="130"/>
      <c r="W51" s="130"/>
      <c r="X51" s="130"/>
      <c r="Y51" s="130"/>
      <c r="Z51" s="130"/>
      <c r="AA51" s="130"/>
      <c r="AB51" s="130"/>
      <c r="AC51" s="122"/>
      <c r="AD51" s="122"/>
      <c r="AE51" s="122"/>
      <c r="AF51" s="122"/>
      <c r="AG51" s="122"/>
      <c r="AH51" s="122"/>
      <c r="AI51" s="122"/>
      <c r="AJ51" s="122"/>
      <c r="AK51" s="122"/>
      <c r="AL51" s="122"/>
      <c r="AM51" s="122"/>
      <c r="AN51" s="122"/>
      <c r="AO51" s="122"/>
      <c r="AP51" s="122"/>
      <c r="AQ51" s="122"/>
      <c r="AR51" s="122"/>
      <c r="AS51" s="122"/>
      <c r="AT51" s="122"/>
      <c r="AU51" s="122"/>
      <c r="AV51" s="122"/>
      <c r="AW51" s="122"/>
      <c r="AX51" s="122"/>
      <c r="AY51" s="122"/>
      <c r="AZ51" s="122"/>
      <c r="BA51" s="122"/>
      <c r="BB51" s="122"/>
      <c r="BC51" s="122"/>
      <c r="BD51" s="122"/>
      <c r="BE51" s="122"/>
      <c r="BF51" s="122"/>
      <c r="BG51" s="122"/>
      <c r="BH51" s="122"/>
      <c r="BI51" s="122"/>
    </row>
    <row r="52" spans="2:61" ht="15" customHeight="1" x14ac:dyDescent="0.25">
      <c r="B52" s="130"/>
      <c r="C52" s="130"/>
      <c r="D52" s="130"/>
      <c r="E52" s="130"/>
      <c r="F52" s="130"/>
      <c r="G52" s="130"/>
      <c r="H52" s="130"/>
      <c r="I52" s="130"/>
      <c r="J52" s="130"/>
      <c r="K52" s="130"/>
      <c r="L52" s="130"/>
      <c r="M52" s="130"/>
      <c r="N52" s="130"/>
      <c r="O52" s="130"/>
      <c r="P52" s="130"/>
      <c r="Q52" s="130"/>
      <c r="R52" s="130"/>
      <c r="S52" s="130"/>
      <c r="T52" s="130"/>
      <c r="U52" s="130"/>
      <c r="V52" s="130"/>
      <c r="W52" s="130"/>
      <c r="X52" s="130"/>
      <c r="Y52" s="130"/>
      <c r="Z52" s="130"/>
      <c r="AA52" s="130"/>
      <c r="AB52" s="130"/>
      <c r="AC52" s="122"/>
      <c r="AD52" s="122"/>
      <c r="AE52" s="122"/>
      <c r="AF52" s="122"/>
      <c r="AG52" s="122"/>
      <c r="AH52" s="122"/>
      <c r="AI52" s="122"/>
      <c r="AJ52" s="122"/>
      <c r="AK52" s="122"/>
      <c r="AL52" s="122"/>
      <c r="AM52" s="122"/>
      <c r="AN52" s="122"/>
      <c r="AO52" s="122"/>
      <c r="AP52" s="122"/>
      <c r="AQ52" s="122"/>
      <c r="AR52" s="122"/>
      <c r="AS52" s="122"/>
      <c r="AT52" s="122"/>
      <c r="AU52" s="122"/>
      <c r="AV52" s="122"/>
      <c r="AW52" s="122"/>
      <c r="AX52" s="122"/>
      <c r="AY52" s="122"/>
      <c r="AZ52" s="122"/>
      <c r="BA52" s="122"/>
      <c r="BB52" s="122"/>
      <c r="BC52" s="122"/>
      <c r="BD52" s="122"/>
      <c r="BE52" s="122"/>
      <c r="BF52" s="122"/>
      <c r="BG52" s="122"/>
      <c r="BH52" s="122"/>
      <c r="BI52" s="122"/>
    </row>
    <row r="53" spans="2:61" ht="15" customHeight="1" x14ac:dyDescent="0.2">
      <c r="B53" s="130"/>
      <c r="C53" s="130"/>
      <c r="D53" s="130"/>
      <c r="E53" s="130"/>
      <c r="F53" s="130"/>
      <c r="G53" s="130"/>
      <c r="H53" s="130"/>
      <c r="I53" s="130"/>
      <c r="J53" s="130"/>
      <c r="K53" s="130"/>
      <c r="L53" s="130"/>
      <c r="M53" s="130"/>
      <c r="N53" s="130"/>
      <c r="O53" s="130"/>
      <c r="P53" s="130"/>
      <c r="Q53" s="130"/>
      <c r="R53" s="130"/>
      <c r="S53" s="130"/>
      <c r="T53" s="130"/>
      <c r="U53" s="130"/>
      <c r="V53" s="130"/>
      <c r="W53" s="130"/>
      <c r="X53" s="130"/>
      <c r="Y53" s="130"/>
      <c r="Z53" s="130"/>
      <c r="AA53" s="130"/>
      <c r="AB53" s="130"/>
      <c r="AC53" s="130"/>
      <c r="AD53" s="130"/>
      <c r="AE53" s="130"/>
      <c r="AF53" s="130"/>
      <c r="AG53" s="130"/>
      <c r="AH53" s="130"/>
      <c r="AI53" s="130"/>
      <c r="AJ53" s="130"/>
      <c r="AK53" s="130"/>
      <c r="AL53" s="130"/>
      <c r="AM53" s="130"/>
      <c r="AN53" s="130"/>
      <c r="AO53" s="130"/>
      <c r="AP53" s="130"/>
      <c r="AQ53" s="130"/>
      <c r="AR53" s="130"/>
      <c r="AS53" s="130"/>
      <c r="AT53" s="130"/>
      <c r="AU53" s="130"/>
      <c r="AV53" s="130"/>
      <c r="AW53" s="130"/>
      <c r="AX53" s="130"/>
      <c r="AY53" s="130"/>
      <c r="AZ53" s="130"/>
      <c r="BA53" s="130"/>
      <c r="BB53" s="130"/>
      <c r="BC53" s="130"/>
      <c r="BD53" s="130"/>
      <c r="BE53" s="130"/>
      <c r="BF53" s="130"/>
      <c r="BG53" s="130"/>
      <c r="BH53" s="130"/>
      <c r="BI53" s="130"/>
    </row>
    <row r="54" spans="2:61" ht="15" customHeight="1" x14ac:dyDescent="0.2">
      <c r="AC54" s="130"/>
      <c r="AD54" s="130"/>
      <c r="AE54" s="130"/>
      <c r="AF54" s="130"/>
      <c r="AG54" s="130"/>
      <c r="AH54" s="130"/>
      <c r="AI54" s="130"/>
      <c r="AJ54" s="130"/>
      <c r="AK54" s="130"/>
      <c r="AL54" s="130"/>
      <c r="AM54" s="130"/>
      <c r="AN54" s="130"/>
      <c r="AO54" s="130"/>
      <c r="AP54" s="130"/>
      <c r="AQ54" s="130"/>
      <c r="AR54" s="130"/>
      <c r="AS54" s="130"/>
      <c r="AT54" s="130"/>
      <c r="AU54" s="130"/>
      <c r="AV54" s="130"/>
      <c r="AW54" s="130"/>
      <c r="AX54" s="130"/>
      <c r="AY54" s="130"/>
      <c r="AZ54" s="130"/>
      <c r="BA54" s="130"/>
      <c r="BB54" s="130"/>
      <c r="BC54" s="130"/>
      <c r="BD54" s="130"/>
      <c r="BE54" s="130"/>
      <c r="BF54" s="130"/>
      <c r="BG54" s="130"/>
      <c r="BH54" s="130"/>
      <c r="BI54" s="130"/>
    </row>
    <row r="55" spans="2:61" ht="15" customHeight="1" x14ac:dyDescent="0.2">
      <c r="AC55" s="130"/>
      <c r="AD55" s="130"/>
      <c r="AE55" s="130"/>
      <c r="AF55" s="130"/>
      <c r="AG55" s="130"/>
      <c r="AH55" s="130"/>
      <c r="AI55" s="130"/>
      <c r="AJ55" s="130"/>
      <c r="AK55" s="130"/>
      <c r="AL55" s="130"/>
      <c r="AM55" s="130"/>
      <c r="AN55" s="130"/>
      <c r="AO55" s="130"/>
      <c r="AP55" s="130"/>
      <c r="AQ55" s="130"/>
      <c r="AR55" s="130"/>
      <c r="AS55" s="130"/>
      <c r="AT55" s="130"/>
      <c r="AU55" s="130"/>
      <c r="AV55" s="130"/>
      <c r="AW55" s="130"/>
      <c r="AX55" s="130"/>
      <c r="AY55" s="130"/>
      <c r="AZ55" s="130"/>
      <c r="BA55" s="130"/>
      <c r="BB55" s="130"/>
      <c r="BC55" s="130"/>
      <c r="BD55" s="130"/>
      <c r="BE55" s="130"/>
      <c r="BF55" s="130"/>
      <c r="BG55" s="130"/>
      <c r="BH55" s="130"/>
      <c r="BI55" s="130"/>
    </row>
  </sheetData>
  <pageMargins left="0.7" right="0.7" top="0.75" bottom="0.75" header="0.3" footer="0.3"/>
  <pageSetup paperSize="9" orientation="portrait" horizontalDpi="90" verticalDpi="9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87DD5-E0A0-4E08-815B-A117A8C70B13}">
  <dimension ref="A1:BI100"/>
  <sheetViews>
    <sheetView workbookViewId="0">
      <pane xSplit="1" ySplit="3" topLeftCell="AL4" activePane="bottomRight" state="frozen"/>
      <selection pane="topRight"/>
      <selection pane="bottomLeft"/>
      <selection pane="bottomRight"/>
    </sheetView>
  </sheetViews>
  <sheetFormatPr defaultRowHeight="12.75" x14ac:dyDescent="0.2"/>
  <cols>
    <col min="1" max="1" width="44.42578125" style="1" customWidth="1"/>
    <col min="2" max="26" width="8" style="1" customWidth="1"/>
    <col min="27" max="27" width="9.5703125" style="1" customWidth="1"/>
    <col min="28" max="28" width="9.42578125" style="1" customWidth="1"/>
    <col min="29" max="33" width="8" style="1" customWidth="1"/>
    <col min="34" max="16384" width="9.140625" style="1"/>
  </cols>
  <sheetData>
    <row r="1" spans="1:61" ht="15" x14ac:dyDescent="0.25">
      <c r="A1" s="235" t="str">
        <f>HYPERLINK("#'contents'!A1","to contents")</f>
        <v>to contents</v>
      </c>
    </row>
    <row r="2" spans="1:61" ht="45" x14ac:dyDescent="0.25">
      <c r="A2" s="185" t="s">
        <v>505</v>
      </c>
      <c r="B2" s="31"/>
      <c r="C2" s="31"/>
      <c r="D2" s="31"/>
      <c r="E2" s="31"/>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row>
    <row r="3" spans="1:61" s="31" customFormat="1" ht="15" x14ac:dyDescent="0.25">
      <c r="A3" s="198"/>
      <c r="B3">
        <v>1970</v>
      </c>
      <c r="C3">
        <v>1971</v>
      </c>
      <c r="D3">
        <v>1972</v>
      </c>
      <c r="E3">
        <v>1973</v>
      </c>
      <c r="F3">
        <v>1974</v>
      </c>
      <c r="G3">
        <v>1975</v>
      </c>
      <c r="H3">
        <v>1976</v>
      </c>
      <c r="I3">
        <v>1977</v>
      </c>
      <c r="J3">
        <v>1978</v>
      </c>
      <c r="K3">
        <v>1979</v>
      </c>
      <c r="L3">
        <v>1980</v>
      </c>
      <c r="M3">
        <v>1981</v>
      </c>
      <c r="N3">
        <v>1982</v>
      </c>
      <c r="O3">
        <v>1983</v>
      </c>
      <c r="P3">
        <v>1984</v>
      </c>
      <c r="Q3">
        <v>1985</v>
      </c>
      <c r="R3">
        <v>1986</v>
      </c>
      <c r="S3">
        <v>1987</v>
      </c>
      <c r="T3">
        <v>1988</v>
      </c>
      <c r="U3">
        <v>1989</v>
      </c>
      <c r="V3">
        <v>1990</v>
      </c>
      <c r="W3">
        <v>1991</v>
      </c>
      <c r="X3">
        <v>1992</v>
      </c>
      <c r="Y3">
        <v>1993</v>
      </c>
      <c r="Z3">
        <v>1994</v>
      </c>
      <c r="AA3">
        <v>1995</v>
      </c>
      <c r="AB3">
        <v>1995</v>
      </c>
      <c r="AC3">
        <v>1996</v>
      </c>
      <c r="AD3">
        <v>1997</v>
      </c>
      <c r="AE3">
        <v>1998</v>
      </c>
      <c r="AF3">
        <v>1999</v>
      </c>
      <c r="AG3">
        <v>2000</v>
      </c>
      <c r="AH3">
        <v>2001</v>
      </c>
      <c r="AI3">
        <v>2002</v>
      </c>
      <c r="AJ3">
        <v>2003</v>
      </c>
      <c r="AK3">
        <v>2004</v>
      </c>
      <c r="AL3">
        <v>2005</v>
      </c>
      <c r="AM3">
        <v>2006</v>
      </c>
      <c r="AN3">
        <v>2007</v>
      </c>
      <c r="AO3">
        <v>2008</v>
      </c>
      <c r="AP3">
        <v>2009</v>
      </c>
      <c r="AQ3">
        <v>2010</v>
      </c>
      <c r="AR3">
        <v>2011</v>
      </c>
      <c r="AS3">
        <v>2012</v>
      </c>
      <c r="AT3">
        <v>2013</v>
      </c>
      <c r="AU3">
        <v>2014</v>
      </c>
      <c r="AV3">
        <v>2015</v>
      </c>
      <c r="AW3">
        <v>2016</v>
      </c>
      <c r="AX3">
        <v>2017</v>
      </c>
      <c r="AY3">
        <v>2018</v>
      </c>
      <c r="AZ3">
        <v>2019</v>
      </c>
      <c r="BA3">
        <v>2020</v>
      </c>
      <c r="BB3">
        <v>2021</v>
      </c>
      <c r="BC3">
        <v>2022</v>
      </c>
      <c r="BD3">
        <v>2023</v>
      </c>
      <c r="BE3">
        <v>2024</v>
      </c>
      <c r="BF3">
        <v>2025</v>
      </c>
      <c r="BG3">
        <v>2026</v>
      </c>
      <c r="BH3">
        <v>2027</v>
      </c>
      <c r="BI3">
        <v>2028</v>
      </c>
    </row>
    <row r="4" spans="1:61" ht="15" x14ac:dyDescent="0.25">
      <c r="A4" s="198"/>
      <c r="B4"/>
      <c r="C4"/>
      <c r="D4"/>
      <c r="E4"/>
      <c r="F4"/>
      <c r="G4"/>
      <c r="H4"/>
      <c r="I4"/>
      <c r="J4"/>
      <c r="K4"/>
      <c r="L4"/>
      <c r="M4"/>
      <c r="N4"/>
      <c r="O4"/>
      <c r="P4"/>
      <c r="Q4"/>
      <c r="R4"/>
      <c r="S4"/>
      <c r="T4"/>
      <c r="U4"/>
      <c r="V4"/>
      <c r="W4"/>
      <c r="X4"/>
      <c r="Y4"/>
      <c r="Z4"/>
      <c r="AA4" s="119" t="s">
        <v>531</v>
      </c>
      <c r="AB4" s="119" t="s">
        <v>532</v>
      </c>
      <c r="AC4"/>
      <c r="AD4"/>
      <c r="AE4"/>
      <c r="AF4"/>
      <c r="AG4"/>
      <c r="AH4"/>
      <c r="AI4"/>
      <c r="AJ4"/>
      <c r="AK4"/>
      <c r="AL4"/>
      <c r="AM4"/>
      <c r="AN4"/>
      <c r="AO4"/>
      <c r="AP4"/>
      <c r="AQ4"/>
      <c r="AR4"/>
      <c r="AS4"/>
      <c r="AT4"/>
      <c r="AU4"/>
      <c r="AV4"/>
      <c r="AW4"/>
      <c r="AX4"/>
      <c r="AY4"/>
      <c r="AZ4"/>
      <c r="BA4"/>
      <c r="BB4"/>
      <c r="BC4"/>
      <c r="BD4"/>
      <c r="BE4"/>
      <c r="BF4"/>
      <c r="BG4"/>
      <c r="BH4"/>
      <c r="BI4"/>
    </row>
    <row r="5" spans="1:61" ht="15" x14ac:dyDescent="0.25">
      <c r="A5" s="203" t="s">
        <v>57</v>
      </c>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row>
    <row r="6" spans="1:61" ht="15" x14ac:dyDescent="0.25">
      <c r="A6" s="204" t="s">
        <v>150</v>
      </c>
      <c r="B6"/>
      <c r="C6"/>
      <c r="D6"/>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row>
    <row r="7" spans="1:61" ht="15" x14ac:dyDescent="0.25">
      <c r="A7" s="198" t="s">
        <v>151</v>
      </c>
      <c r="B7"/>
      <c r="C7"/>
      <c r="D7"/>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row>
    <row r="8" spans="1:61" ht="15" x14ac:dyDescent="0.25">
      <c r="A8" s="205" t="s">
        <v>152</v>
      </c>
      <c r="B8" s="52" t="s">
        <v>153</v>
      </c>
      <c r="C8" s="52">
        <v>4.5</v>
      </c>
      <c r="D8" s="52">
        <v>5.4</v>
      </c>
      <c r="E8" s="52">
        <v>6.9</v>
      </c>
      <c r="F8" s="52">
        <v>2.8</v>
      </c>
      <c r="G8" s="52">
        <v>1.9</v>
      </c>
      <c r="H8" s="52">
        <v>5.0999999999999996</v>
      </c>
      <c r="I8" s="52">
        <v>4.4000000000000004</v>
      </c>
      <c r="J8" s="52">
        <v>4.5999999999999996</v>
      </c>
      <c r="K8" s="52">
        <v>3.8</v>
      </c>
      <c r="L8" s="52">
        <v>2</v>
      </c>
      <c r="M8" s="52">
        <v>2</v>
      </c>
      <c r="N8" s="52">
        <v>0.9</v>
      </c>
      <c r="O8" s="52">
        <v>2.7</v>
      </c>
      <c r="P8" s="52">
        <v>4.5999999999999996</v>
      </c>
      <c r="Q8" s="52">
        <v>3.8</v>
      </c>
      <c r="R8" s="52">
        <v>3.7</v>
      </c>
      <c r="S8" s="52">
        <v>3.9</v>
      </c>
      <c r="T8" s="52">
        <v>4.7</v>
      </c>
      <c r="U8" s="52">
        <v>3.9</v>
      </c>
      <c r="V8" s="52">
        <v>3.4</v>
      </c>
      <c r="W8" s="52">
        <v>2.6</v>
      </c>
      <c r="X8" s="52">
        <v>2.2999999999999998</v>
      </c>
      <c r="Y8" s="52">
        <v>2.1</v>
      </c>
      <c r="Z8" s="52">
        <v>3.3</v>
      </c>
      <c r="AA8" s="52">
        <v>3.4</v>
      </c>
      <c r="AB8" s="52" t="s">
        <v>153</v>
      </c>
      <c r="AC8" s="52">
        <v>3.9</v>
      </c>
      <c r="AD8" s="52">
        <v>4</v>
      </c>
      <c r="AE8" s="52">
        <v>2.6</v>
      </c>
      <c r="AF8" s="52">
        <v>3.5</v>
      </c>
      <c r="AG8" s="52">
        <v>4.8</v>
      </c>
      <c r="AH8" s="52">
        <v>2.5</v>
      </c>
      <c r="AI8" s="52">
        <v>2.9</v>
      </c>
      <c r="AJ8" s="52">
        <v>4.3</v>
      </c>
      <c r="AK8" s="52">
        <v>5.4</v>
      </c>
      <c r="AL8" s="52">
        <v>4.9000000000000004</v>
      </c>
      <c r="AM8" s="52">
        <v>5.4</v>
      </c>
      <c r="AN8" s="52">
        <v>5.6</v>
      </c>
      <c r="AO8" s="52">
        <v>3.1</v>
      </c>
      <c r="AP8" s="52">
        <v>-0.1</v>
      </c>
      <c r="AQ8" s="52">
        <v>5.4</v>
      </c>
      <c r="AR8" s="52">
        <v>4.3</v>
      </c>
      <c r="AS8" s="52">
        <v>3.5</v>
      </c>
      <c r="AT8" s="52">
        <v>3.4</v>
      </c>
      <c r="AU8" s="52">
        <v>3.5</v>
      </c>
      <c r="AV8" s="52">
        <v>3.5</v>
      </c>
      <c r="AW8" s="52">
        <v>3.2</v>
      </c>
      <c r="AX8" s="52">
        <v>3.7</v>
      </c>
      <c r="AY8" s="52">
        <v>3.7</v>
      </c>
      <c r="AZ8" s="52">
        <v>3</v>
      </c>
      <c r="BA8" s="52">
        <v>-2.9</v>
      </c>
      <c r="BB8" s="52">
        <v>6.1</v>
      </c>
      <c r="BC8" s="52">
        <v>3.7</v>
      </c>
      <c r="BD8" s="52">
        <v>2.5</v>
      </c>
      <c r="BE8" s="52">
        <v>2.8</v>
      </c>
      <c r="BF8" s="52">
        <v>2.9</v>
      </c>
      <c r="BG8" s="52">
        <v>2.9</v>
      </c>
      <c r="BH8" s="52">
        <v>2.8</v>
      </c>
      <c r="BI8" s="52">
        <v>2.8</v>
      </c>
    </row>
    <row r="9" spans="1:61" ht="15" x14ac:dyDescent="0.25">
      <c r="A9" s="205" t="s">
        <v>154</v>
      </c>
      <c r="B9" s="52" t="s">
        <v>153</v>
      </c>
      <c r="C9" s="52" t="s">
        <v>153</v>
      </c>
      <c r="D9" s="52" t="s">
        <v>153</v>
      </c>
      <c r="E9" s="52" t="s">
        <v>153</v>
      </c>
      <c r="F9" s="52" t="s">
        <v>153</v>
      </c>
      <c r="G9" s="52" t="s">
        <v>153</v>
      </c>
      <c r="H9" s="52" t="s">
        <v>153</v>
      </c>
      <c r="I9" s="52" t="s">
        <v>153</v>
      </c>
      <c r="J9" s="52" t="s">
        <v>153</v>
      </c>
      <c r="K9" s="52" t="s">
        <v>153</v>
      </c>
      <c r="L9" s="52" t="s">
        <v>153</v>
      </c>
      <c r="M9" s="52" t="s">
        <v>153</v>
      </c>
      <c r="N9" s="52" t="s">
        <v>153</v>
      </c>
      <c r="O9" s="52" t="s">
        <v>153</v>
      </c>
      <c r="P9" s="52" t="s">
        <v>153</v>
      </c>
      <c r="Q9" s="52" t="s">
        <v>153</v>
      </c>
      <c r="R9" s="52" t="s">
        <v>153</v>
      </c>
      <c r="S9" s="52" t="s">
        <v>153</v>
      </c>
      <c r="T9" s="52" t="s">
        <v>153</v>
      </c>
      <c r="U9" s="52" t="s">
        <v>153</v>
      </c>
      <c r="V9" s="52" t="s">
        <v>153</v>
      </c>
      <c r="W9" s="52" t="s">
        <v>153</v>
      </c>
      <c r="X9" s="52" t="s">
        <v>153</v>
      </c>
      <c r="Y9" s="52" t="s">
        <v>153</v>
      </c>
      <c r="Z9" s="52" t="s">
        <v>153</v>
      </c>
      <c r="AA9" s="52" t="s">
        <v>153</v>
      </c>
      <c r="AB9" s="52" t="s">
        <v>153</v>
      </c>
      <c r="AC9" s="52">
        <v>1.6</v>
      </c>
      <c r="AD9" s="52">
        <v>2.7</v>
      </c>
      <c r="AE9" s="52">
        <v>2.9</v>
      </c>
      <c r="AF9" s="52">
        <v>2.8</v>
      </c>
      <c r="AG9" s="52">
        <v>4</v>
      </c>
      <c r="AH9" s="52">
        <v>2.2000000000000002</v>
      </c>
      <c r="AI9" s="52">
        <v>0.9</v>
      </c>
      <c r="AJ9" s="52">
        <v>0.7</v>
      </c>
      <c r="AK9" s="52">
        <v>2</v>
      </c>
      <c r="AL9" s="52">
        <v>1.8</v>
      </c>
      <c r="AM9" s="52">
        <v>3.3</v>
      </c>
      <c r="AN9" s="52">
        <v>3</v>
      </c>
      <c r="AO9" s="52">
        <v>0.3</v>
      </c>
      <c r="AP9" s="52">
        <v>-4.5</v>
      </c>
      <c r="AQ9" s="52">
        <v>2.1</v>
      </c>
      <c r="AR9" s="52">
        <v>1.8</v>
      </c>
      <c r="AS9" s="52">
        <v>-0.8</v>
      </c>
      <c r="AT9" s="52">
        <v>-0.2</v>
      </c>
      <c r="AU9" s="52">
        <v>1.4</v>
      </c>
      <c r="AV9" s="52">
        <v>1.9</v>
      </c>
      <c r="AW9" s="52">
        <v>1.8</v>
      </c>
      <c r="AX9" s="52">
        <v>2.8</v>
      </c>
      <c r="AY9" s="52">
        <v>1.8</v>
      </c>
      <c r="AZ9" s="52">
        <v>1.6</v>
      </c>
      <c r="BA9" s="52">
        <v>-6.2</v>
      </c>
      <c r="BB9" s="52">
        <v>5.3</v>
      </c>
      <c r="BC9" s="52">
        <v>3.5</v>
      </c>
      <c r="BD9" s="52">
        <v>0.5</v>
      </c>
      <c r="BE9" s="52">
        <v>1.3</v>
      </c>
      <c r="BF9" s="52">
        <v>1.3</v>
      </c>
      <c r="BG9" s="52">
        <v>1.2</v>
      </c>
      <c r="BH9" s="52">
        <v>1.1000000000000001</v>
      </c>
      <c r="BI9" s="52">
        <v>1.1000000000000001</v>
      </c>
    </row>
    <row r="10" spans="1:61" ht="15" x14ac:dyDescent="0.25">
      <c r="A10" s="206" t="s">
        <v>155</v>
      </c>
      <c r="B10" s="52">
        <v>9.1</v>
      </c>
      <c r="C10" s="52">
        <v>5.7</v>
      </c>
      <c r="D10" s="52">
        <v>8.1999999999999993</v>
      </c>
      <c r="E10" s="52">
        <v>11.2</v>
      </c>
      <c r="F10" s="52">
        <v>4.7</v>
      </c>
      <c r="G10" s="52">
        <v>-4.9000000000000004</v>
      </c>
      <c r="H10" s="52">
        <v>10.1</v>
      </c>
      <c r="I10" s="52">
        <v>4.7</v>
      </c>
      <c r="J10" s="52">
        <v>5.6</v>
      </c>
      <c r="K10" s="52">
        <v>7.4</v>
      </c>
      <c r="L10" s="52">
        <v>2.2000000000000002</v>
      </c>
      <c r="M10" s="52">
        <v>3.2</v>
      </c>
      <c r="N10" s="52">
        <v>-0.9</v>
      </c>
      <c r="O10" s="52">
        <v>1.2</v>
      </c>
      <c r="P10" s="52">
        <v>8.8000000000000007</v>
      </c>
      <c r="Q10" s="52">
        <v>3</v>
      </c>
      <c r="R10" s="52">
        <v>3.3</v>
      </c>
      <c r="S10" s="52">
        <v>5.0999999999999996</v>
      </c>
      <c r="T10" s="52">
        <v>8</v>
      </c>
      <c r="U10" s="52">
        <v>8</v>
      </c>
      <c r="V10" s="52">
        <v>6.8</v>
      </c>
      <c r="W10" s="52">
        <v>5</v>
      </c>
      <c r="X10" s="52">
        <v>6.4</v>
      </c>
      <c r="Y10" s="52">
        <v>3.2</v>
      </c>
      <c r="Z10" s="52">
        <v>8.3000000000000007</v>
      </c>
      <c r="AA10" s="52">
        <v>9.1999999999999993</v>
      </c>
      <c r="AB10" s="52" t="s">
        <v>153</v>
      </c>
      <c r="AC10" s="52">
        <v>6.9</v>
      </c>
      <c r="AD10" s="52">
        <v>10.199999999999999</v>
      </c>
      <c r="AE10" s="52">
        <v>4.7</v>
      </c>
      <c r="AF10" s="52">
        <v>5.2</v>
      </c>
      <c r="AG10" s="52">
        <v>12.5</v>
      </c>
      <c r="AH10" s="52">
        <v>0.9</v>
      </c>
      <c r="AI10" s="52">
        <v>3.5</v>
      </c>
      <c r="AJ10" s="52">
        <v>6</v>
      </c>
      <c r="AK10" s="52">
        <v>10.9</v>
      </c>
      <c r="AL10" s="52">
        <v>8.4</v>
      </c>
      <c r="AM10" s="52">
        <v>9.8000000000000007</v>
      </c>
      <c r="AN10" s="52">
        <v>8</v>
      </c>
      <c r="AO10" s="52">
        <v>3.6</v>
      </c>
      <c r="AP10" s="52">
        <v>-10.199999999999999</v>
      </c>
      <c r="AQ10" s="52">
        <v>13</v>
      </c>
      <c r="AR10" s="52">
        <v>7.3</v>
      </c>
      <c r="AS10" s="52">
        <v>3.4</v>
      </c>
      <c r="AT10" s="52">
        <v>3.6</v>
      </c>
      <c r="AU10" s="52">
        <v>3.9</v>
      </c>
      <c r="AV10" s="52">
        <v>3</v>
      </c>
      <c r="AW10" s="52">
        <v>2.7</v>
      </c>
      <c r="AX10" s="52">
        <v>6.2</v>
      </c>
      <c r="AY10" s="52">
        <v>4.8</v>
      </c>
      <c r="AZ10" s="52">
        <v>1.2</v>
      </c>
      <c r="BA10" s="52">
        <v>-8.1999999999999993</v>
      </c>
      <c r="BB10" s="52">
        <v>10.4</v>
      </c>
      <c r="BC10" s="52">
        <v>6.7</v>
      </c>
      <c r="BD10" s="52">
        <v>1.1000000000000001</v>
      </c>
      <c r="BE10" s="52">
        <v>2.9</v>
      </c>
      <c r="BF10" s="52">
        <v>2.9</v>
      </c>
      <c r="BG10" s="52">
        <v>2.9</v>
      </c>
      <c r="BH10" s="52">
        <v>2.8</v>
      </c>
      <c r="BI10" s="52">
        <v>2.8</v>
      </c>
    </row>
    <row r="11" spans="1:61" ht="15" x14ac:dyDescent="0.25">
      <c r="A11" s="205"/>
      <c r="B11" s="52"/>
      <c r="C11" s="52"/>
      <c r="D11" s="52"/>
      <c r="E11" s="52"/>
      <c r="F11" s="52"/>
      <c r="G11" s="52"/>
      <c r="H11" s="52"/>
      <c r="I11" s="52"/>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c r="BF11" s="52"/>
      <c r="BG11" s="52"/>
      <c r="BH11" s="52"/>
      <c r="BI11" s="52"/>
    </row>
    <row r="12" spans="1:61" ht="15" x14ac:dyDescent="0.25">
      <c r="A12" s="205" t="s">
        <v>156</v>
      </c>
      <c r="B12" s="52" t="s">
        <v>153</v>
      </c>
      <c r="C12" s="52" t="s">
        <v>153</v>
      </c>
      <c r="D12" s="52" t="s">
        <v>153</v>
      </c>
      <c r="E12" s="52" t="s">
        <v>153</v>
      </c>
      <c r="F12" s="52" t="s">
        <v>153</v>
      </c>
      <c r="G12" s="52" t="s">
        <v>153</v>
      </c>
      <c r="H12" s="52" t="s">
        <v>153</v>
      </c>
      <c r="I12" s="52" t="s">
        <v>153</v>
      </c>
      <c r="J12" s="52" t="s">
        <v>153</v>
      </c>
      <c r="K12" s="52" t="s">
        <v>153</v>
      </c>
      <c r="L12" s="52" t="s">
        <v>153</v>
      </c>
      <c r="M12" s="52" t="s">
        <v>153</v>
      </c>
      <c r="N12" s="52" t="s">
        <v>153</v>
      </c>
      <c r="O12" s="52" t="s">
        <v>153</v>
      </c>
      <c r="P12" s="52" t="s">
        <v>153</v>
      </c>
      <c r="Q12" s="52" t="s">
        <v>153</v>
      </c>
      <c r="R12" s="52" t="s">
        <v>153</v>
      </c>
      <c r="S12" s="52" t="s">
        <v>153</v>
      </c>
      <c r="T12" s="52" t="s">
        <v>153</v>
      </c>
      <c r="U12" s="52" t="s">
        <v>153</v>
      </c>
      <c r="V12" s="52" t="s">
        <v>153</v>
      </c>
      <c r="W12" s="52">
        <v>4.3</v>
      </c>
      <c r="X12" s="52">
        <v>3.8</v>
      </c>
      <c r="Y12" s="52">
        <v>3.4</v>
      </c>
      <c r="Z12" s="52">
        <v>2.8</v>
      </c>
      <c r="AA12" s="52">
        <v>2.6</v>
      </c>
      <c r="AB12" s="52" t="s">
        <v>153</v>
      </c>
      <c r="AC12" s="52">
        <v>2.1</v>
      </c>
      <c r="AD12" s="52">
        <v>1.7</v>
      </c>
      <c r="AE12" s="52">
        <v>1.2</v>
      </c>
      <c r="AF12" s="52">
        <v>1.2</v>
      </c>
      <c r="AG12" s="52">
        <v>2.2000000000000002</v>
      </c>
      <c r="AH12" s="52">
        <v>2.4</v>
      </c>
      <c r="AI12" s="52">
        <v>2.2999999999999998</v>
      </c>
      <c r="AJ12" s="52">
        <v>2.1</v>
      </c>
      <c r="AK12" s="52">
        <v>2.2000000000000002</v>
      </c>
      <c r="AL12" s="52">
        <v>2.2000000000000002</v>
      </c>
      <c r="AM12" s="52">
        <v>2.2000000000000002</v>
      </c>
      <c r="AN12" s="52">
        <v>2.2000000000000002</v>
      </c>
      <c r="AO12" s="52">
        <v>3.3</v>
      </c>
      <c r="AP12" s="52">
        <v>0.3</v>
      </c>
      <c r="AQ12" s="52">
        <v>1.6</v>
      </c>
      <c r="AR12" s="52">
        <v>2.7</v>
      </c>
      <c r="AS12" s="52">
        <v>2.5</v>
      </c>
      <c r="AT12" s="52">
        <v>1.3</v>
      </c>
      <c r="AU12" s="52">
        <v>0.4</v>
      </c>
      <c r="AV12" s="52">
        <v>0.2</v>
      </c>
      <c r="AW12" s="52">
        <v>0.2</v>
      </c>
      <c r="AX12" s="52">
        <v>1.5</v>
      </c>
      <c r="AY12" s="52">
        <v>1.8</v>
      </c>
      <c r="AZ12" s="52">
        <v>1.2</v>
      </c>
      <c r="BA12" s="52">
        <v>0.3</v>
      </c>
      <c r="BB12" s="52">
        <v>2.6</v>
      </c>
      <c r="BC12" s="52">
        <v>8.4</v>
      </c>
      <c r="BD12" s="52">
        <v>5.4</v>
      </c>
      <c r="BE12" s="52">
        <v>2.9</v>
      </c>
      <c r="BF12" s="52">
        <v>2.4</v>
      </c>
      <c r="BG12" s="52">
        <v>2.2999999999999998</v>
      </c>
      <c r="BH12" s="52">
        <v>2.2999999999999998</v>
      </c>
      <c r="BI12" s="52">
        <v>2.2999999999999998</v>
      </c>
    </row>
    <row r="13" spans="1:61" ht="15" x14ac:dyDescent="0.25">
      <c r="A13" s="198"/>
      <c r="B13" s="52"/>
      <c r="C13" s="52"/>
      <c r="D13" s="52"/>
      <c r="E13" s="52"/>
      <c r="F13" s="52"/>
      <c r="G13" s="52"/>
      <c r="H13" s="52"/>
      <c r="I13" s="52"/>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c r="BF13" s="52"/>
      <c r="BG13" s="52"/>
      <c r="BH13" s="52"/>
      <c r="BI13" s="52"/>
    </row>
    <row r="14" spans="1:61" ht="15" x14ac:dyDescent="0.25">
      <c r="A14" s="207" t="s">
        <v>157</v>
      </c>
      <c r="B14" s="52"/>
      <c r="C14" s="52"/>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c r="BF14" s="52"/>
      <c r="BG14" s="52"/>
      <c r="BH14" s="52"/>
      <c r="BI14" s="52"/>
    </row>
    <row r="15" spans="1:61" ht="15" x14ac:dyDescent="0.25">
      <c r="A15" s="208" t="s">
        <v>12</v>
      </c>
      <c r="B15" s="52">
        <v>10.4</v>
      </c>
      <c r="C15" s="52">
        <v>4.7</v>
      </c>
      <c r="D15" s="52">
        <v>7.9</v>
      </c>
      <c r="E15" s="52">
        <v>10.199999999999999</v>
      </c>
      <c r="F15" s="52">
        <v>3.8</v>
      </c>
      <c r="G15" s="52">
        <v>-4.2</v>
      </c>
      <c r="H15" s="52">
        <v>9.3000000000000007</v>
      </c>
      <c r="I15" s="52">
        <v>3.6</v>
      </c>
      <c r="J15" s="52">
        <v>4</v>
      </c>
      <c r="K15" s="52">
        <v>8</v>
      </c>
      <c r="L15" s="52">
        <v>0.7</v>
      </c>
      <c r="M15" s="52">
        <v>0.8</v>
      </c>
      <c r="N15" s="52">
        <v>1.8</v>
      </c>
      <c r="O15" s="52">
        <v>2.2000000000000002</v>
      </c>
      <c r="P15" s="52">
        <v>6.8</v>
      </c>
      <c r="Q15" s="52">
        <v>2.2999999999999998</v>
      </c>
      <c r="R15" s="52">
        <v>4.2</v>
      </c>
      <c r="S15" s="52">
        <v>6.7</v>
      </c>
      <c r="T15" s="52">
        <v>7.8</v>
      </c>
      <c r="U15" s="52">
        <v>8.9</v>
      </c>
      <c r="V15" s="52">
        <v>6.2</v>
      </c>
      <c r="W15" s="52">
        <v>3.6</v>
      </c>
      <c r="X15" s="52">
        <v>4</v>
      </c>
      <c r="Y15" s="52">
        <v>-1.4</v>
      </c>
      <c r="Z15" s="52">
        <v>8</v>
      </c>
      <c r="AA15" s="52">
        <v>8.6</v>
      </c>
      <c r="AB15" s="52" t="s">
        <v>153</v>
      </c>
      <c r="AC15" s="52">
        <v>5.2</v>
      </c>
      <c r="AD15" s="52">
        <v>8.6</v>
      </c>
      <c r="AE15" s="52">
        <v>8.1</v>
      </c>
      <c r="AF15" s="52">
        <v>6</v>
      </c>
      <c r="AG15" s="52">
        <v>12.1</v>
      </c>
      <c r="AH15" s="52">
        <v>0.9</v>
      </c>
      <c r="AI15" s="52">
        <v>2.2000000000000002</v>
      </c>
      <c r="AJ15" s="52">
        <v>4.2</v>
      </c>
      <c r="AK15" s="52">
        <v>8.1</v>
      </c>
      <c r="AL15" s="52">
        <v>6.9</v>
      </c>
      <c r="AM15" s="52">
        <v>8.6999999999999993</v>
      </c>
      <c r="AN15" s="52">
        <v>7.5</v>
      </c>
      <c r="AO15" s="52">
        <v>1.6</v>
      </c>
      <c r="AP15" s="52">
        <v>-10.3</v>
      </c>
      <c r="AQ15" s="52">
        <v>9.6999999999999993</v>
      </c>
      <c r="AR15" s="52">
        <v>5.8</v>
      </c>
      <c r="AS15" s="52">
        <v>1.2</v>
      </c>
      <c r="AT15" s="52">
        <v>2.6</v>
      </c>
      <c r="AU15" s="52">
        <v>5.3</v>
      </c>
      <c r="AV15" s="52">
        <v>4.4000000000000004</v>
      </c>
      <c r="AW15" s="52">
        <v>3.8</v>
      </c>
      <c r="AX15" s="52">
        <v>5.6</v>
      </c>
      <c r="AY15" s="52">
        <v>3.9</v>
      </c>
      <c r="AZ15" s="52">
        <v>4.0999999999999996</v>
      </c>
      <c r="BA15" s="52">
        <v>-8.6999999999999993</v>
      </c>
      <c r="BB15" s="52">
        <v>8.5</v>
      </c>
      <c r="BC15" s="52">
        <v>8.4</v>
      </c>
      <c r="BD15" s="52">
        <v>0.2</v>
      </c>
      <c r="BE15" s="52">
        <v>2.9</v>
      </c>
      <c r="BF15" s="52">
        <v>2.7</v>
      </c>
      <c r="BG15" s="52">
        <v>2.7</v>
      </c>
      <c r="BH15" s="52">
        <v>2.6</v>
      </c>
      <c r="BI15" s="52">
        <v>2.4</v>
      </c>
    </row>
    <row r="16" spans="1:61" ht="15" x14ac:dyDescent="0.25">
      <c r="A16" s="209" t="s">
        <v>158</v>
      </c>
      <c r="B16" s="52" t="s">
        <v>153</v>
      </c>
      <c r="C16" s="52">
        <v>2.9</v>
      </c>
      <c r="D16" s="52">
        <v>-0.7</v>
      </c>
      <c r="E16" s="52">
        <v>1.7</v>
      </c>
      <c r="F16" s="52">
        <v>18</v>
      </c>
      <c r="G16" s="52">
        <v>2.7</v>
      </c>
      <c r="H16" s="52">
        <v>5.5</v>
      </c>
      <c r="I16" s="52">
        <v>-1.1000000000000001</v>
      </c>
      <c r="J16" s="52">
        <v>-1.8</v>
      </c>
      <c r="K16" s="52">
        <v>3</v>
      </c>
      <c r="L16" s="52">
        <v>10.8</v>
      </c>
      <c r="M16" s="52">
        <v>20.5</v>
      </c>
      <c r="N16" s="52">
        <v>2.7</v>
      </c>
      <c r="O16" s="52">
        <v>2.9</v>
      </c>
      <c r="P16" s="52">
        <v>8.9</v>
      </c>
      <c r="Q16" s="52">
        <v>3.1</v>
      </c>
      <c r="R16" s="52">
        <v>-15.3</v>
      </c>
      <c r="S16" s="52">
        <v>-9.5</v>
      </c>
      <c r="T16" s="52">
        <v>2.9</v>
      </c>
      <c r="U16" s="52">
        <v>7.9</v>
      </c>
      <c r="V16" s="52">
        <v>-6.7</v>
      </c>
      <c r="W16" s="52">
        <v>1.8</v>
      </c>
      <c r="X16" s="52">
        <v>-3.5</v>
      </c>
      <c r="Y16" s="52">
        <v>0</v>
      </c>
      <c r="Z16" s="52">
        <v>1.5</v>
      </c>
      <c r="AA16" s="52">
        <v>-3.5</v>
      </c>
      <c r="AB16" s="52" t="s">
        <v>153</v>
      </c>
      <c r="AC16" s="52">
        <v>2.2999999999999998</v>
      </c>
      <c r="AD16" s="52">
        <v>8.4</v>
      </c>
      <c r="AE16" s="52">
        <v>-3.2</v>
      </c>
      <c r="AF16" s="52">
        <v>2.4</v>
      </c>
      <c r="AG16" s="52">
        <v>12.2</v>
      </c>
      <c r="AH16" s="52">
        <v>-1</v>
      </c>
      <c r="AI16" s="52">
        <v>-4.0999999999999996</v>
      </c>
      <c r="AJ16" s="52">
        <v>-8.6</v>
      </c>
      <c r="AK16" s="52">
        <v>-1.9</v>
      </c>
      <c r="AL16" s="52">
        <v>2.6</v>
      </c>
      <c r="AM16" s="52">
        <v>0.9</v>
      </c>
      <c r="AN16" s="52">
        <v>-2.2000000000000002</v>
      </c>
      <c r="AO16" s="52">
        <v>-2</v>
      </c>
      <c r="AP16" s="52">
        <v>-1</v>
      </c>
      <c r="AQ16" s="52">
        <v>5.4</v>
      </c>
      <c r="AR16" s="52">
        <v>-0.9</v>
      </c>
      <c r="AS16" s="52">
        <v>5.8</v>
      </c>
      <c r="AT16" s="52">
        <v>-2.9</v>
      </c>
      <c r="AU16" s="52">
        <v>0.2</v>
      </c>
      <c r="AV16" s="52">
        <v>10</v>
      </c>
      <c r="AW16" s="52">
        <v>-2.5</v>
      </c>
      <c r="AX16" s="52">
        <v>0.1</v>
      </c>
      <c r="AY16" s="52">
        <v>-1.7</v>
      </c>
      <c r="AZ16" s="52">
        <v>3.6</v>
      </c>
      <c r="BA16" s="52">
        <v>-0.8</v>
      </c>
      <c r="BB16" s="52">
        <v>5.9</v>
      </c>
      <c r="BC16" s="52">
        <v>8.8000000000000007</v>
      </c>
      <c r="BD16" s="52">
        <v>3.4</v>
      </c>
      <c r="BE16" s="52">
        <v>2.5</v>
      </c>
      <c r="BF16" s="52">
        <v>1.9</v>
      </c>
      <c r="BG16" s="52">
        <v>1.5</v>
      </c>
      <c r="BH16" s="52">
        <v>1.3</v>
      </c>
      <c r="BI16" s="52">
        <v>1.2</v>
      </c>
    </row>
    <row r="17" spans="1:61" ht="15" x14ac:dyDescent="0.25">
      <c r="A17" s="198"/>
      <c r="B17" s="52"/>
      <c r="C17" s="52"/>
      <c r="D17" s="52"/>
      <c r="E17" s="52"/>
      <c r="F17" s="52"/>
      <c r="G17" s="52"/>
      <c r="H17" s="52"/>
      <c r="I17" s="52"/>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c r="BF17" s="52"/>
      <c r="BG17" s="52"/>
      <c r="BH17" s="52"/>
      <c r="BI17" s="52"/>
    </row>
    <row r="18" spans="1:61" ht="15" x14ac:dyDescent="0.25">
      <c r="A18" s="210" t="s">
        <v>51</v>
      </c>
      <c r="B18" s="52"/>
      <c r="C18" s="52"/>
      <c r="D18" s="52"/>
      <c r="E18" s="52"/>
      <c r="F18" s="52"/>
      <c r="G18" s="52"/>
      <c r="H18" s="52"/>
      <c r="I18" s="52"/>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c r="BF18" s="52"/>
      <c r="BG18" s="52"/>
      <c r="BH18" s="52"/>
      <c r="BI18" s="52"/>
    </row>
    <row r="19" spans="1:61" ht="15" x14ac:dyDescent="0.25">
      <c r="A19" s="208" t="s">
        <v>159</v>
      </c>
      <c r="B19" s="225">
        <v>0.61</v>
      </c>
      <c r="C19" s="225">
        <v>0.63</v>
      </c>
      <c r="D19" s="225">
        <v>0.69</v>
      </c>
      <c r="E19" s="225">
        <v>0.79</v>
      </c>
      <c r="F19" s="225">
        <v>0.82</v>
      </c>
      <c r="G19" s="225">
        <v>0.87</v>
      </c>
      <c r="H19" s="225">
        <v>0.83</v>
      </c>
      <c r="I19" s="225">
        <v>0.9</v>
      </c>
      <c r="J19" s="225">
        <v>1.02</v>
      </c>
      <c r="K19" s="225">
        <v>1.1000000000000001</v>
      </c>
      <c r="L19" s="225">
        <v>1.1100000000000001</v>
      </c>
      <c r="M19" s="225">
        <v>0.89</v>
      </c>
      <c r="N19" s="225">
        <v>0.83</v>
      </c>
      <c r="O19" s="225">
        <v>0.77</v>
      </c>
      <c r="P19" s="225">
        <v>0.69</v>
      </c>
      <c r="Q19" s="225">
        <v>0.67</v>
      </c>
      <c r="R19" s="225">
        <v>0.9</v>
      </c>
      <c r="S19" s="225">
        <v>1.0900000000000001</v>
      </c>
      <c r="T19" s="225">
        <v>1.1200000000000001</v>
      </c>
      <c r="U19" s="225">
        <v>1.04</v>
      </c>
      <c r="V19" s="225">
        <v>1.21</v>
      </c>
      <c r="W19" s="225">
        <v>1.18</v>
      </c>
      <c r="X19" s="225">
        <v>1.26</v>
      </c>
      <c r="Y19" s="225">
        <v>1.19</v>
      </c>
      <c r="Z19" s="225">
        <v>1.21</v>
      </c>
      <c r="AA19" s="225">
        <v>1.37</v>
      </c>
      <c r="AB19" s="225">
        <v>1.37</v>
      </c>
      <c r="AC19" s="225">
        <v>1.31</v>
      </c>
      <c r="AD19" s="225">
        <v>1.1299999999999999</v>
      </c>
      <c r="AE19" s="225">
        <v>1.1100000000000001</v>
      </c>
      <c r="AF19" s="225">
        <v>1.07</v>
      </c>
      <c r="AG19" s="225">
        <v>0.92</v>
      </c>
      <c r="AH19" s="225">
        <v>0.9</v>
      </c>
      <c r="AI19" s="225">
        <v>0.94</v>
      </c>
      <c r="AJ19" s="225">
        <v>1.1299999999999999</v>
      </c>
      <c r="AK19" s="225">
        <v>1.24</v>
      </c>
      <c r="AL19" s="225">
        <v>1.24</v>
      </c>
      <c r="AM19" s="225">
        <v>1.26</v>
      </c>
      <c r="AN19" s="225">
        <v>1.37</v>
      </c>
      <c r="AO19" s="225">
        <v>1.47</v>
      </c>
      <c r="AP19" s="225">
        <v>1.39</v>
      </c>
      <c r="AQ19" s="225">
        <v>1.33</v>
      </c>
      <c r="AR19" s="225">
        <v>1.39</v>
      </c>
      <c r="AS19" s="225">
        <v>1.29</v>
      </c>
      <c r="AT19" s="225">
        <v>1.33</v>
      </c>
      <c r="AU19" s="225">
        <v>1.33</v>
      </c>
      <c r="AV19" s="225">
        <v>1.1100000000000001</v>
      </c>
      <c r="AW19" s="225">
        <v>1.1100000000000001</v>
      </c>
      <c r="AX19" s="225">
        <v>1.1299999999999999</v>
      </c>
      <c r="AY19" s="225">
        <v>1.18</v>
      </c>
      <c r="AZ19" s="225">
        <v>1.1200000000000001</v>
      </c>
      <c r="BA19" s="225">
        <v>1.1399999999999999</v>
      </c>
      <c r="BB19" s="225">
        <v>1.18</v>
      </c>
      <c r="BC19" s="225">
        <v>1.05</v>
      </c>
      <c r="BD19" s="225">
        <v>1.0900000000000001</v>
      </c>
      <c r="BE19" s="225">
        <v>1.1100000000000001</v>
      </c>
      <c r="BF19" s="225">
        <v>1.1200000000000001</v>
      </c>
      <c r="BG19" s="225">
        <v>1.1299999999999999</v>
      </c>
      <c r="BH19" s="225">
        <v>1.1399999999999999</v>
      </c>
      <c r="BI19" s="225">
        <v>1.1599999999999999</v>
      </c>
    </row>
    <row r="20" spans="1:61" ht="15" x14ac:dyDescent="0.25">
      <c r="A20" s="211" t="s">
        <v>14</v>
      </c>
      <c r="B20" s="52">
        <v>2.1</v>
      </c>
      <c r="C20" s="52">
        <v>2.8</v>
      </c>
      <c r="D20" s="52">
        <v>3.1</v>
      </c>
      <c r="E20" s="52">
        <v>3.6</v>
      </c>
      <c r="F20" s="52">
        <v>12.2</v>
      </c>
      <c r="G20" s="52">
        <v>11.2</v>
      </c>
      <c r="H20" s="52">
        <v>12.6</v>
      </c>
      <c r="I20" s="52">
        <v>13.7</v>
      </c>
      <c r="J20" s="52">
        <v>13.8</v>
      </c>
      <c r="K20" s="52">
        <v>31.5</v>
      </c>
      <c r="L20" s="52">
        <v>37.5</v>
      </c>
      <c r="M20" s="52">
        <v>36.1</v>
      </c>
      <c r="N20" s="52">
        <v>33.200000000000003</v>
      </c>
      <c r="O20" s="52">
        <v>29.7</v>
      </c>
      <c r="P20" s="52">
        <v>28.6</v>
      </c>
      <c r="Q20" s="52">
        <v>27.6</v>
      </c>
      <c r="R20" s="52">
        <v>14</v>
      </c>
      <c r="S20" s="52">
        <v>18</v>
      </c>
      <c r="T20" s="52">
        <v>14.4</v>
      </c>
      <c r="U20" s="52">
        <v>17.3</v>
      </c>
      <c r="V20" s="52">
        <v>22.6</v>
      </c>
      <c r="W20" s="52">
        <v>18.600000000000001</v>
      </c>
      <c r="X20" s="52">
        <v>18.600000000000001</v>
      </c>
      <c r="Y20" s="52">
        <v>16.2</v>
      </c>
      <c r="Z20" s="52">
        <v>15.6</v>
      </c>
      <c r="AA20" s="52">
        <v>16.899999999999999</v>
      </c>
      <c r="AB20" s="52">
        <v>16.7</v>
      </c>
      <c r="AC20" s="52">
        <v>19.600000000000001</v>
      </c>
      <c r="AD20" s="52">
        <v>18.7</v>
      </c>
      <c r="AE20" s="52">
        <v>12.5</v>
      </c>
      <c r="AF20" s="52">
        <v>17.5</v>
      </c>
      <c r="AG20" s="52">
        <v>27.4</v>
      </c>
      <c r="AH20" s="52">
        <v>23.7</v>
      </c>
      <c r="AI20" s="52">
        <v>24.5</v>
      </c>
      <c r="AJ20" s="52">
        <v>28</v>
      </c>
      <c r="AK20" s="52">
        <v>36.1</v>
      </c>
      <c r="AL20" s="52">
        <v>52.2</v>
      </c>
      <c r="AM20" s="52">
        <v>63.8</v>
      </c>
      <c r="AN20" s="52">
        <v>71</v>
      </c>
      <c r="AO20" s="52">
        <v>96.3</v>
      </c>
      <c r="AP20" s="52">
        <v>62.2</v>
      </c>
      <c r="AQ20" s="52">
        <v>79.3</v>
      </c>
      <c r="AR20" s="52">
        <v>109.2</v>
      </c>
      <c r="AS20" s="52">
        <v>111.1</v>
      </c>
      <c r="AT20" s="52">
        <v>107.8</v>
      </c>
      <c r="AU20" s="52">
        <v>98.4</v>
      </c>
      <c r="AV20" s="52">
        <v>52.4</v>
      </c>
      <c r="AW20" s="52">
        <v>43.8</v>
      </c>
      <c r="AX20" s="52">
        <v>54.3</v>
      </c>
      <c r="AY20" s="52">
        <v>70.900000000000006</v>
      </c>
      <c r="AZ20" s="52">
        <v>64.3</v>
      </c>
      <c r="BA20" s="52">
        <v>41.8</v>
      </c>
      <c r="BB20" s="52">
        <v>70.7</v>
      </c>
      <c r="BC20" s="52">
        <v>100.8</v>
      </c>
      <c r="BD20" s="52">
        <v>79.3</v>
      </c>
      <c r="BE20" s="52">
        <v>76.3</v>
      </c>
      <c r="BF20" s="52">
        <v>73.099999999999994</v>
      </c>
      <c r="BG20" s="52">
        <v>70.599999999999994</v>
      </c>
      <c r="BH20" s="52">
        <v>68.5</v>
      </c>
      <c r="BI20" s="52">
        <v>66.7</v>
      </c>
    </row>
    <row r="21" spans="1:61" ht="15" x14ac:dyDescent="0.25">
      <c r="A21" s="198"/>
      <c r="B21" s="52"/>
      <c r="C21" s="52"/>
      <c r="D21" s="52"/>
      <c r="E21" s="52"/>
      <c r="F21" s="52"/>
      <c r="G21" s="52"/>
      <c r="H21" s="52"/>
      <c r="I21" s="52"/>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c r="BF21" s="52"/>
      <c r="BG21" s="52"/>
      <c r="BH21" s="52"/>
      <c r="BI21" s="52"/>
    </row>
    <row r="22" spans="1:61" ht="15" x14ac:dyDescent="0.25">
      <c r="A22" s="212" t="s">
        <v>160</v>
      </c>
      <c r="B22" s="52"/>
      <c r="C22" s="52"/>
      <c r="D22" s="52"/>
      <c r="E22" s="52"/>
      <c r="F22" s="52"/>
      <c r="G22" s="52"/>
      <c r="H22" s="52"/>
      <c r="I22" s="52"/>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52"/>
      <c r="BB22" s="52"/>
      <c r="BC22" s="52"/>
      <c r="BD22" s="52"/>
      <c r="BE22" s="52"/>
      <c r="BF22" s="52"/>
      <c r="BG22" s="52"/>
      <c r="BH22" s="52"/>
      <c r="BI22" s="52"/>
    </row>
    <row r="23" spans="1:61" ht="15" x14ac:dyDescent="0.25">
      <c r="A23" s="206" t="s">
        <v>161</v>
      </c>
      <c r="B23" s="52">
        <v>7.5</v>
      </c>
      <c r="C23" s="52">
        <v>5</v>
      </c>
      <c r="D23" s="52">
        <v>4.5999999999999996</v>
      </c>
      <c r="E23" s="52">
        <v>8.3000000000000007</v>
      </c>
      <c r="F23" s="52">
        <v>10.199999999999999</v>
      </c>
      <c r="G23" s="52">
        <v>6.4</v>
      </c>
      <c r="H23" s="52">
        <v>5.2</v>
      </c>
      <c r="I23" s="52">
        <v>5.6</v>
      </c>
      <c r="J23" s="52">
        <v>8.1999999999999993</v>
      </c>
      <c r="K23" s="52">
        <v>11.2</v>
      </c>
      <c r="L23" s="52">
        <v>13</v>
      </c>
      <c r="M23" s="52">
        <v>15.9</v>
      </c>
      <c r="N23" s="52">
        <v>12.2</v>
      </c>
      <c r="O23" s="52">
        <v>9</v>
      </c>
      <c r="P23" s="52">
        <v>10.3</v>
      </c>
      <c r="Q23" s="52">
        <v>8</v>
      </c>
      <c r="R23" s="52">
        <v>6.5</v>
      </c>
      <c r="S23" s="52">
        <v>6.8</v>
      </c>
      <c r="T23" s="52">
        <v>7.7</v>
      </c>
      <c r="U23" s="52">
        <v>9</v>
      </c>
      <c r="V23" s="52">
        <v>8.1</v>
      </c>
      <c r="W23" s="52">
        <v>5.8</v>
      </c>
      <c r="X23" s="52">
        <v>3.6</v>
      </c>
      <c r="Y23" s="52">
        <v>3.1</v>
      </c>
      <c r="Z23" s="52">
        <v>4.5999999999999996</v>
      </c>
      <c r="AA23" s="52">
        <v>5.9</v>
      </c>
      <c r="AB23" s="52">
        <v>5.9</v>
      </c>
      <c r="AC23" s="52">
        <v>5.3</v>
      </c>
      <c r="AD23" s="52">
        <v>5.6</v>
      </c>
      <c r="AE23" s="52">
        <v>5.4</v>
      </c>
      <c r="AF23" s="52">
        <v>5.3</v>
      </c>
      <c r="AG23" s="52">
        <v>6.4</v>
      </c>
      <c r="AH23" s="52">
        <v>3.7</v>
      </c>
      <c r="AI23" s="52">
        <v>1.7</v>
      </c>
      <c r="AJ23" s="52">
        <v>1.1000000000000001</v>
      </c>
      <c r="AK23" s="52">
        <v>1.5</v>
      </c>
      <c r="AL23" s="52">
        <v>3.5</v>
      </c>
      <c r="AM23" s="52">
        <v>5.0999999999999996</v>
      </c>
      <c r="AN23" s="52">
        <v>5.2</v>
      </c>
      <c r="AO23" s="52">
        <v>2.9</v>
      </c>
      <c r="AP23" s="52">
        <v>0.5</v>
      </c>
      <c r="AQ23" s="52">
        <v>0.3</v>
      </c>
      <c r="AR23" s="52">
        <v>0.3</v>
      </c>
      <c r="AS23" s="52">
        <v>0.2</v>
      </c>
      <c r="AT23" s="52">
        <v>0.2</v>
      </c>
      <c r="AU23" s="52">
        <v>0.1</v>
      </c>
      <c r="AV23" s="52">
        <v>0.2</v>
      </c>
      <c r="AW23" s="52">
        <v>0.7</v>
      </c>
      <c r="AX23" s="52">
        <v>1.3</v>
      </c>
      <c r="AY23" s="52">
        <v>2.2999999999999998</v>
      </c>
      <c r="AZ23" s="52">
        <v>2.2999999999999998</v>
      </c>
      <c r="BA23" s="52">
        <v>0.7</v>
      </c>
      <c r="BB23" s="52">
        <v>0.2</v>
      </c>
      <c r="BC23" s="52">
        <v>2.4</v>
      </c>
      <c r="BD23" s="52">
        <v>5.3</v>
      </c>
      <c r="BE23" s="52">
        <v>4.7</v>
      </c>
      <c r="BF23" s="52">
        <v>3.6</v>
      </c>
      <c r="BG23" s="52">
        <v>3.4</v>
      </c>
      <c r="BH23" s="52">
        <v>3.4</v>
      </c>
      <c r="BI23" s="52">
        <v>3.5</v>
      </c>
    </row>
    <row r="24" spans="1:61" ht="15" x14ac:dyDescent="0.25">
      <c r="A24" s="206" t="s">
        <v>162</v>
      </c>
      <c r="B24" s="52">
        <v>9.4</v>
      </c>
      <c r="C24" s="52">
        <v>7.1</v>
      </c>
      <c r="D24" s="52">
        <v>5.6</v>
      </c>
      <c r="E24" s="52">
        <v>12.1</v>
      </c>
      <c r="F24" s="52">
        <v>9.9</v>
      </c>
      <c r="G24" s="52">
        <v>5</v>
      </c>
      <c r="H24" s="52">
        <v>4.2</v>
      </c>
      <c r="I24" s="52">
        <v>4.4000000000000004</v>
      </c>
      <c r="J24" s="52">
        <v>3.7</v>
      </c>
      <c r="K24" s="52">
        <v>6.7</v>
      </c>
      <c r="L24" s="52">
        <v>9.5</v>
      </c>
      <c r="M24" s="52">
        <v>12.1</v>
      </c>
      <c r="N24" s="52">
        <v>8.9</v>
      </c>
      <c r="O24" s="52">
        <v>5.8</v>
      </c>
      <c r="P24" s="52">
        <v>6</v>
      </c>
      <c r="Q24" s="52">
        <v>5.4</v>
      </c>
      <c r="R24" s="52">
        <v>4.5999999999999996</v>
      </c>
      <c r="S24" s="52">
        <v>4</v>
      </c>
      <c r="T24" s="52">
        <v>4.3</v>
      </c>
      <c r="U24" s="52">
        <v>7.1</v>
      </c>
      <c r="V24" s="52">
        <v>8.4</v>
      </c>
      <c r="W24" s="52">
        <v>9.1999999999999993</v>
      </c>
      <c r="X24" s="52">
        <v>9.5</v>
      </c>
      <c r="Y24" s="52">
        <v>7.2</v>
      </c>
      <c r="Z24" s="52">
        <v>5.3</v>
      </c>
      <c r="AA24" s="52">
        <v>4.5</v>
      </c>
      <c r="AB24" s="52">
        <v>4.5</v>
      </c>
      <c r="AC24" s="52">
        <v>3.3</v>
      </c>
      <c r="AD24" s="52">
        <v>3.3</v>
      </c>
      <c r="AE24" s="52">
        <v>3.5</v>
      </c>
      <c r="AF24" s="52">
        <v>3</v>
      </c>
      <c r="AG24" s="52">
        <v>4.4000000000000004</v>
      </c>
      <c r="AH24" s="52">
        <v>4.3</v>
      </c>
      <c r="AI24" s="52">
        <v>3.3</v>
      </c>
      <c r="AJ24" s="52">
        <v>2.2999999999999998</v>
      </c>
      <c r="AK24" s="52">
        <v>2.1</v>
      </c>
      <c r="AL24" s="52">
        <v>2.2000000000000002</v>
      </c>
      <c r="AM24" s="52">
        <v>3.1</v>
      </c>
      <c r="AN24" s="52">
        <v>4.3</v>
      </c>
      <c r="AO24" s="52">
        <v>4.5999999999999996</v>
      </c>
      <c r="AP24" s="52">
        <v>1.2</v>
      </c>
      <c r="AQ24" s="52">
        <v>0.8</v>
      </c>
      <c r="AR24" s="52">
        <v>1.4</v>
      </c>
      <c r="AS24" s="52">
        <v>0.6</v>
      </c>
      <c r="AT24" s="52">
        <v>0.2</v>
      </c>
      <c r="AU24" s="52">
        <v>0.2</v>
      </c>
      <c r="AV24" s="52">
        <v>0</v>
      </c>
      <c r="AW24" s="52">
        <v>-0.3</v>
      </c>
      <c r="AX24" s="52">
        <v>-0.3</v>
      </c>
      <c r="AY24" s="52">
        <v>-0.3</v>
      </c>
      <c r="AZ24" s="52">
        <v>-0.4</v>
      </c>
      <c r="BA24" s="52">
        <v>-0.4</v>
      </c>
      <c r="BB24" s="52">
        <v>-0.5</v>
      </c>
      <c r="BC24" s="52">
        <v>0.3</v>
      </c>
      <c r="BD24" s="52">
        <v>3.4</v>
      </c>
      <c r="BE24" s="52">
        <v>3.8</v>
      </c>
      <c r="BF24" s="52">
        <v>3.2</v>
      </c>
      <c r="BG24" s="52">
        <v>2.9</v>
      </c>
      <c r="BH24" s="52">
        <v>2.9</v>
      </c>
      <c r="BI24" s="52">
        <v>2.9</v>
      </c>
    </row>
    <row r="25" spans="1:61" ht="15" x14ac:dyDescent="0.25">
      <c r="A25" s="212" t="s">
        <v>163</v>
      </c>
      <c r="B25" s="52"/>
      <c r="C25" s="52"/>
      <c r="D25" s="52"/>
      <c r="E25" s="52"/>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c r="BF25" s="52"/>
      <c r="BG25" s="52"/>
      <c r="BH25" s="52"/>
      <c r="BI25" s="52"/>
    </row>
    <row r="26" spans="1:61" ht="15" x14ac:dyDescent="0.25">
      <c r="A26" s="206" t="s">
        <v>161</v>
      </c>
      <c r="B26" s="52">
        <v>7.3</v>
      </c>
      <c r="C26" s="52">
        <v>6.2</v>
      </c>
      <c r="D26" s="52">
        <v>6.2</v>
      </c>
      <c r="E26" s="52">
        <v>6.8</v>
      </c>
      <c r="F26" s="52">
        <v>7.6</v>
      </c>
      <c r="G26" s="52">
        <v>8</v>
      </c>
      <c r="H26" s="52">
        <v>7.6</v>
      </c>
      <c r="I26" s="52">
        <v>7.4</v>
      </c>
      <c r="J26" s="52">
        <v>8.4</v>
      </c>
      <c r="K26" s="52">
        <v>9.4</v>
      </c>
      <c r="L26" s="52">
        <v>11.5</v>
      </c>
      <c r="M26" s="52">
        <v>13.9</v>
      </c>
      <c r="N26" s="52">
        <v>13</v>
      </c>
      <c r="O26" s="52">
        <v>11.1</v>
      </c>
      <c r="P26" s="52">
        <v>12.4</v>
      </c>
      <c r="Q26" s="52">
        <v>10.6</v>
      </c>
      <c r="R26" s="52">
        <v>7.7</v>
      </c>
      <c r="S26" s="52">
        <v>8.4</v>
      </c>
      <c r="T26" s="52">
        <v>8.8000000000000007</v>
      </c>
      <c r="U26" s="52">
        <v>8.5</v>
      </c>
      <c r="V26" s="52">
        <v>8.5</v>
      </c>
      <c r="W26" s="52">
        <v>7.9</v>
      </c>
      <c r="X26" s="52">
        <v>7</v>
      </c>
      <c r="Y26" s="52">
        <v>5.9</v>
      </c>
      <c r="Z26" s="52">
        <v>7.1</v>
      </c>
      <c r="AA26" s="52">
        <v>6.6</v>
      </c>
      <c r="AB26" s="52">
        <v>6.6</v>
      </c>
      <c r="AC26" s="52">
        <v>6.4</v>
      </c>
      <c r="AD26" s="52">
        <v>6.3</v>
      </c>
      <c r="AE26" s="52">
        <v>5.3</v>
      </c>
      <c r="AF26" s="52">
        <v>5.6</v>
      </c>
      <c r="AG26" s="52">
        <v>6</v>
      </c>
      <c r="AH26" s="52">
        <v>5</v>
      </c>
      <c r="AI26" s="52">
        <v>4.5999999999999996</v>
      </c>
      <c r="AJ26" s="52">
        <v>4</v>
      </c>
      <c r="AK26" s="52">
        <v>4.3</v>
      </c>
      <c r="AL26" s="52">
        <v>4.3</v>
      </c>
      <c r="AM26" s="52">
        <v>4.8</v>
      </c>
      <c r="AN26" s="52">
        <v>4.5999999999999996</v>
      </c>
      <c r="AO26" s="52">
        <v>3.6</v>
      </c>
      <c r="AP26" s="52">
        <v>3.2</v>
      </c>
      <c r="AQ26" s="52">
        <v>3.2</v>
      </c>
      <c r="AR26" s="52">
        <v>2.8</v>
      </c>
      <c r="AS26" s="52">
        <v>1.8</v>
      </c>
      <c r="AT26" s="52">
        <v>2.2999999999999998</v>
      </c>
      <c r="AU26" s="52">
        <v>2.5</v>
      </c>
      <c r="AV26" s="52">
        <v>2.1</v>
      </c>
      <c r="AW26" s="52">
        <v>1.8</v>
      </c>
      <c r="AX26" s="52">
        <v>2.2999999999999998</v>
      </c>
      <c r="AY26" s="52">
        <v>2.9</v>
      </c>
      <c r="AZ26" s="52">
        <v>2.1</v>
      </c>
      <c r="BA26" s="52">
        <v>0.9</v>
      </c>
      <c r="BB26" s="52">
        <v>1.4</v>
      </c>
      <c r="BC26" s="52">
        <v>3</v>
      </c>
      <c r="BD26" s="52">
        <v>3.7</v>
      </c>
      <c r="BE26" s="52">
        <v>3.7</v>
      </c>
      <c r="BF26" s="52">
        <v>3.7</v>
      </c>
      <c r="BG26" s="52">
        <v>3.7</v>
      </c>
      <c r="BH26" s="52">
        <v>3.7</v>
      </c>
      <c r="BI26" s="52">
        <v>3.7</v>
      </c>
    </row>
    <row r="27" spans="1:61" ht="15" x14ac:dyDescent="0.25">
      <c r="A27" s="206" t="s">
        <v>164</v>
      </c>
      <c r="B27" s="52">
        <v>8.3000000000000007</v>
      </c>
      <c r="C27" s="52">
        <v>8</v>
      </c>
      <c r="D27" s="52">
        <v>7.9</v>
      </c>
      <c r="E27" s="52">
        <v>9.3000000000000007</v>
      </c>
      <c r="F27" s="52">
        <v>10.4</v>
      </c>
      <c r="G27" s="52">
        <v>8.5</v>
      </c>
      <c r="H27" s="52">
        <v>7.8</v>
      </c>
      <c r="I27" s="52">
        <v>6.5</v>
      </c>
      <c r="J27" s="52">
        <v>6.2</v>
      </c>
      <c r="K27" s="52">
        <v>7.6</v>
      </c>
      <c r="L27" s="52">
        <v>8.5</v>
      </c>
      <c r="M27" s="52">
        <v>10.1</v>
      </c>
      <c r="N27" s="52">
        <v>9</v>
      </c>
      <c r="O27" s="52">
        <v>8</v>
      </c>
      <c r="P27" s="52">
        <v>8</v>
      </c>
      <c r="Q27" s="52">
        <v>6.9</v>
      </c>
      <c r="R27" s="52">
        <v>5.9</v>
      </c>
      <c r="S27" s="52">
        <v>6.1</v>
      </c>
      <c r="T27" s="52">
        <v>6.5</v>
      </c>
      <c r="U27" s="52">
        <v>6.9</v>
      </c>
      <c r="V27" s="52">
        <v>8.6999999999999993</v>
      </c>
      <c r="W27" s="52">
        <v>8.4</v>
      </c>
      <c r="X27" s="52">
        <v>7.8</v>
      </c>
      <c r="Y27" s="52">
        <v>6.5</v>
      </c>
      <c r="Z27" s="52">
        <v>6.9</v>
      </c>
      <c r="AA27" s="52">
        <v>6.8</v>
      </c>
      <c r="AB27" s="52">
        <v>6.8</v>
      </c>
      <c r="AC27" s="52">
        <v>6.2</v>
      </c>
      <c r="AD27" s="52">
        <v>5.7</v>
      </c>
      <c r="AE27" s="52">
        <v>4.5999999999999996</v>
      </c>
      <c r="AF27" s="52">
        <v>4.5</v>
      </c>
      <c r="AG27" s="52">
        <v>5.3</v>
      </c>
      <c r="AH27" s="52">
        <v>4.8</v>
      </c>
      <c r="AI27" s="52">
        <v>4.8</v>
      </c>
      <c r="AJ27" s="52">
        <v>4.0999999999999996</v>
      </c>
      <c r="AK27" s="52">
        <v>4.0999999999999996</v>
      </c>
      <c r="AL27" s="52">
        <v>3.4</v>
      </c>
      <c r="AM27" s="52">
        <v>3.8</v>
      </c>
      <c r="AN27" s="52">
        <v>4.2</v>
      </c>
      <c r="AO27" s="52">
        <v>4</v>
      </c>
      <c r="AP27" s="52">
        <v>3.3</v>
      </c>
      <c r="AQ27" s="52">
        <v>2.8</v>
      </c>
      <c r="AR27" s="52">
        <v>2.6</v>
      </c>
      <c r="AS27" s="52">
        <v>1.6</v>
      </c>
      <c r="AT27" s="52">
        <v>1.6</v>
      </c>
      <c r="AU27" s="52">
        <v>1.2</v>
      </c>
      <c r="AV27" s="52">
        <v>0.5</v>
      </c>
      <c r="AW27" s="52">
        <v>0.1</v>
      </c>
      <c r="AX27" s="52">
        <v>0.4</v>
      </c>
      <c r="AY27" s="52">
        <v>0.5</v>
      </c>
      <c r="AZ27" s="52">
        <v>-0.2</v>
      </c>
      <c r="BA27" s="52">
        <v>-0.5</v>
      </c>
      <c r="BB27" s="52">
        <v>-0.3</v>
      </c>
      <c r="BC27" s="52">
        <v>1.2</v>
      </c>
      <c r="BD27" s="52">
        <v>2.4</v>
      </c>
      <c r="BE27" s="52">
        <v>2.4</v>
      </c>
      <c r="BF27" s="52">
        <v>2.4</v>
      </c>
      <c r="BG27" s="52">
        <v>2.4</v>
      </c>
      <c r="BH27" s="52">
        <v>2.4</v>
      </c>
      <c r="BI27" s="52">
        <v>2.4</v>
      </c>
    </row>
    <row r="28" spans="1:61" ht="15" x14ac:dyDescent="0.25">
      <c r="A28" s="213"/>
      <c r="B28" s="52"/>
      <c r="C28" s="52"/>
      <c r="D28" s="52"/>
      <c r="E28" s="52"/>
      <c r="F28" s="52"/>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row>
    <row r="29" spans="1:61" ht="15" x14ac:dyDescent="0.25">
      <c r="A29" s="208" t="s">
        <v>38</v>
      </c>
      <c r="B29" s="52"/>
      <c r="C29" s="52"/>
      <c r="D29" s="52"/>
      <c r="E29" s="52"/>
      <c r="F29" s="52"/>
      <c r="G29" s="52"/>
      <c r="H29" s="52"/>
      <c r="I29" s="52"/>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row>
    <row r="30" spans="1:61" ht="15" x14ac:dyDescent="0.25">
      <c r="A30" s="209" t="s">
        <v>165</v>
      </c>
      <c r="B30" s="52"/>
      <c r="C30" s="52"/>
      <c r="D30" s="52"/>
      <c r="E30" s="52"/>
      <c r="F30" s="52"/>
      <c r="G30" s="52"/>
      <c r="H30" s="52"/>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row>
    <row r="31" spans="1:61" ht="15" x14ac:dyDescent="0.25">
      <c r="A31" s="31"/>
      <c r="B31" s="31"/>
      <c r="C31" s="31"/>
      <c r="D31" s="31"/>
      <c r="E31" s="31"/>
      <c r="F31" s="31"/>
      <c r="G31" s="31"/>
      <c r="H31" s="31"/>
      <c r="I31" s="31"/>
      <c r="J31" s="31"/>
      <c r="K31" s="31"/>
      <c r="L31" s="31"/>
      <c r="M31" s="31"/>
      <c r="N31" s="31"/>
      <c r="O31" s="31"/>
      <c r="P31" s="31"/>
      <c r="Q31" s="31"/>
      <c r="R31" s="31"/>
      <c r="S31" s="31"/>
      <c r="T31" s="31"/>
      <c r="U31" s="31"/>
      <c r="V31" s="31"/>
      <c r="W31" s="31"/>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1"/>
      <c r="AX31" s="31"/>
      <c r="AY31" s="31"/>
    </row>
    <row r="32" spans="1:61" ht="15" x14ac:dyDescent="0.25">
      <c r="A32" s="31"/>
      <c r="B32" s="31"/>
      <c r="C32" s="31"/>
      <c r="D32" s="31"/>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row>
    <row r="33" spans="1:51" ht="15" x14ac:dyDescent="0.25">
      <c r="A33" s="31"/>
      <c r="B33" s="31"/>
      <c r="C33" s="31"/>
      <c r="D33" s="31"/>
      <c r="E33" s="31"/>
      <c r="F33" s="31"/>
      <c r="G33" s="31"/>
      <c r="H33" s="31"/>
      <c r="I33" s="31"/>
      <c r="J33" s="31"/>
      <c r="K33" s="31"/>
      <c r="L33" s="31"/>
      <c r="M33" s="31"/>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row>
    <row r="34" spans="1:51" ht="15" x14ac:dyDescent="0.25">
      <c r="A34" s="31"/>
      <c r="B34" s="31"/>
      <c r="C34" s="31"/>
      <c r="D34" s="31"/>
      <c r="E34" s="31"/>
      <c r="F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row>
    <row r="35" spans="1:51" ht="15" x14ac:dyDescent="0.25">
      <c r="A35" s="31"/>
      <c r="B35" s="31"/>
      <c r="C35" s="31"/>
      <c r="D35" s="31"/>
      <c r="E35" s="31"/>
      <c r="F35" s="31"/>
      <c r="G35" s="31"/>
      <c r="H35" s="31"/>
      <c r="I35" s="31"/>
      <c r="J35" s="31"/>
      <c r="K35" s="31"/>
      <c r="L35" s="31"/>
      <c r="M35" s="31"/>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row>
    <row r="36" spans="1:51" ht="15" x14ac:dyDescent="0.25">
      <c r="A36" s="31"/>
      <c r="B36" s="31"/>
      <c r="C36" s="31"/>
      <c r="D36" s="31"/>
      <c r="E36" s="31"/>
      <c r="F36" s="31"/>
      <c r="G36" s="31"/>
      <c r="H36" s="31"/>
      <c r="I36" s="31"/>
      <c r="J36" s="31"/>
      <c r="K36" s="31"/>
      <c r="L36" s="31"/>
      <c r="M36" s="31"/>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row>
    <row r="37" spans="1:51" ht="15" x14ac:dyDescent="0.25">
      <c r="A37" s="31"/>
      <c r="B37" s="31"/>
      <c r="C37" s="31"/>
      <c r="D37" s="31"/>
      <c r="E37" s="31"/>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row>
    <row r="38" spans="1:51" ht="15" x14ac:dyDescent="0.25">
      <c r="A38" s="31"/>
      <c r="B38" s="31"/>
      <c r="C38" s="31"/>
      <c r="D38" s="31"/>
      <c r="E38" s="31"/>
      <c r="F38" s="31"/>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row>
    <row r="39" spans="1:51" ht="15" x14ac:dyDescent="0.25">
      <c r="A39" s="31"/>
      <c r="B39" s="31"/>
      <c r="C39" s="31"/>
      <c r="D39" s="31"/>
      <c r="E39" s="31"/>
      <c r="F39" s="31"/>
      <c r="G39" s="31"/>
      <c r="H39" s="31"/>
      <c r="I39" s="31"/>
      <c r="J39" s="31"/>
      <c r="K39" s="31"/>
      <c r="L39" s="31"/>
      <c r="M39" s="31"/>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row>
    <row r="40" spans="1:51" ht="15" x14ac:dyDescent="0.25">
      <c r="A40" s="31"/>
      <c r="B40" s="31"/>
      <c r="C40" s="31"/>
      <c r="D40" s="31"/>
      <c r="E40" s="31"/>
      <c r="F40" s="31"/>
      <c r="G40" s="31"/>
      <c r="H40" s="31"/>
      <c r="I40" s="31"/>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row>
    <row r="41" spans="1:51" ht="15" x14ac:dyDescent="0.25">
      <c r="A41" s="31"/>
      <c r="B41" s="31"/>
      <c r="C41" s="31"/>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row>
    <row r="42" spans="1:51" ht="15" x14ac:dyDescent="0.25">
      <c r="A42" s="31"/>
      <c r="B42" s="31"/>
      <c r="C42" s="31"/>
      <c r="D42" s="31"/>
      <c r="E42" s="31"/>
      <c r="F42" s="31"/>
      <c r="G42" s="31"/>
      <c r="H42" s="31"/>
      <c r="I42" s="31"/>
      <c r="J42" s="31"/>
      <c r="K42" s="31"/>
      <c r="L42" s="31"/>
      <c r="M42" s="31"/>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row>
    <row r="43" spans="1:51" ht="15" x14ac:dyDescent="0.25">
      <c r="A43" s="31"/>
      <c r="B43" s="31"/>
      <c r="C43" s="31"/>
      <c r="D43" s="31"/>
      <c r="E43" s="31"/>
      <c r="F43" s="31"/>
      <c r="G43" s="31"/>
      <c r="H43" s="31"/>
      <c r="I43" s="31"/>
      <c r="J43" s="31"/>
      <c r="K43" s="31"/>
      <c r="L43" s="31"/>
      <c r="M43" s="31"/>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row>
    <row r="44" spans="1:51" ht="15" x14ac:dyDescent="0.25">
      <c r="A44" s="31"/>
      <c r="B44" s="31"/>
      <c r="C44" s="31"/>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row>
    <row r="45" spans="1:51" ht="15" x14ac:dyDescent="0.25">
      <c r="A45" s="31"/>
      <c r="B45" s="31"/>
      <c r="C45" s="31"/>
      <c r="D45" s="31"/>
      <c r="E45" s="31"/>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row>
    <row r="46" spans="1:51" ht="15" x14ac:dyDescent="0.25">
      <c r="A46" s="31"/>
      <c r="B46" s="31"/>
      <c r="C46" s="31"/>
      <c r="D46" s="31"/>
      <c r="E46" s="31"/>
      <c r="F46" s="31"/>
      <c r="G46" s="31"/>
      <c r="H46" s="31"/>
      <c r="I46" s="31"/>
      <c r="J46" s="31"/>
      <c r="K46" s="31"/>
      <c r="L46" s="31"/>
      <c r="M46" s="31"/>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row>
    <row r="47" spans="1:51" ht="15" x14ac:dyDescent="0.25">
      <c r="A47" s="31"/>
      <c r="B47" s="31"/>
      <c r="C47" s="31"/>
      <c r="D47" s="31"/>
      <c r="E47" s="31"/>
      <c r="F47" s="31"/>
      <c r="G47" s="31"/>
      <c r="H47" s="31"/>
      <c r="I47" s="31"/>
      <c r="J47" s="31"/>
      <c r="K47" s="31"/>
      <c r="L47" s="31"/>
      <c r="M47" s="31"/>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row>
    <row r="48" spans="1:51" ht="15" x14ac:dyDescent="0.25">
      <c r="A48" s="31"/>
      <c r="B48" s="31"/>
      <c r="C48" s="31"/>
      <c r="D48" s="31"/>
      <c r="E48" s="31"/>
      <c r="F48" s="31"/>
      <c r="G48" s="31"/>
      <c r="H48" s="31"/>
      <c r="I48" s="31"/>
      <c r="J48" s="31"/>
      <c r="K48" s="31"/>
      <c r="L48" s="31"/>
      <c r="M48" s="31"/>
      <c r="N48" s="31"/>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row>
    <row r="49" spans="1:51" ht="15" x14ac:dyDescent="0.25">
      <c r="A49" s="31"/>
      <c r="B49" s="31"/>
      <c r="C49" s="31"/>
      <c r="D49" s="31"/>
      <c r="E49" s="31"/>
      <c r="F49" s="31"/>
      <c r="G49" s="31"/>
      <c r="H49" s="31"/>
      <c r="I49" s="31"/>
      <c r="J49" s="31"/>
      <c r="K49" s="31"/>
      <c r="L49" s="31"/>
      <c r="M49" s="31"/>
      <c r="N49" s="31"/>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row>
    <row r="50" spans="1:51" ht="15" x14ac:dyDescent="0.25">
      <c r="A50" s="31"/>
      <c r="B50" s="31"/>
      <c r="C50" s="31"/>
      <c r="D50" s="31"/>
      <c r="E50" s="31"/>
      <c r="F50" s="31"/>
      <c r="G50" s="31"/>
      <c r="H50" s="31"/>
      <c r="I50" s="31"/>
      <c r="J50" s="31"/>
      <c r="K50" s="31"/>
      <c r="L50" s="31"/>
      <c r="M50" s="31"/>
      <c r="N50" s="31"/>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row>
    <row r="51" spans="1:51" ht="15" x14ac:dyDescent="0.25">
      <c r="A51" s="31"/>
      <c r="B51" s="31"/>
      <c r="C51" s="31"/>
      <c r="D51" s="31"/>
      <c r="E51" s="31"/>
      <c r="F51" s="31"/>
      <c r="G51" s="31"/>
      <c r="H51" s="31"/>
      <c r="I51" s="31"/>
      <c r="J51" s="31"/>
      <c r="K51" s="31"/>
      <c r="L51" s="31"/>
      <c r="M51" s="31"/>
      <c r="N51" s="31"/>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row>
    <row r="52" spans="1:51" ht="15" x14ac:dyDescent="0.25">
      <c r="A52" s="31"/>
      <c r="B52" s="31"/>
      <c r="C52" s="31"/>
      <c r="D52" s="31"/>
      <c r="E52" s="31"/>
      <c r="F52" s="31"/>
      <c r="G52" s="31"/>
      <c r="H52" s="31"/>
      <c r="I52" s="31"/>
      <c r="J52" s="31"/>
      <c r="K52" s="31"/>
      <c r="L52" s="31"/>
      <c r="M52" s="31"/>
      <c r="N52" s="31"/>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row>
    <row r="53" spans="1:51" ht="15" x14ac:dyDescent="0.25">
      <c r="A53" s="31"/>
      <c r="B53" s="31"/>
      <c r="C53" s="31"/>
      <c r="D53" s="31"/>
      <c r="E53" s="31"/>
      <c r="F53" s="31"/>
      <c r="G53" s="31"/>
      <c r="H53" s="31"/>
      <c r="I53" s="31"/>
      <c r="J53" s="31"/>
      <c r="K53" s="31"/>
      <c r="L53" s="31"/>
      <c r="M53" s="31"/>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row>
    <row r="54" spans="1:51" ht="15" x14ac:dyDescent="0.25">
      <c r="A54" s="31"/>
      <c r="B54" s="31"/>
      <c r="C54" s="31"/>
      <c r="D54" s="31"/>
      <c r="E54" s="31"/>
      <c r="F54" s="31"/>
      <c r="G54" s="31"/>
      <c r="H54" s="31"/>
      <c r="I54" s="31"/>
      <c r="J54" s="31"/>
      <c r="K54" s="31"/>
      <c r="L54" s="31"/>
      <c r="M54" s="31"/>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row>
    <row r="55" spans="1:51" ht="15" x14ac:dyDescent="0.25">
      <c r="A55" s="31"/>
      <c r="B55" s="31"/>
      <c r="C55" s="31"/>
      <c r="D55" s="31"/>
      <c r="E55" s="31"/>
      <c r="F55" s="31"/>
      <c r="G55" s="31"/>
      <c r="H55" s="31"/>
      <c r="I55" s="31"/>
      <c r="J55" s="31"/>
      <c r="K55" s="31"/>
      <c r="L55" s="31"/>
      <c r="M55" s="31"/>
      <c r="N55" s="31"/>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row>
    <row r="56" spans="1:51" ht="15" x14ac:dyDescent="0.25">
      <c r="A56" s="31"/>
      <c r="B56" s="31"/>
      <c r="C56" s="31"/>
      <c r="D56" s="31"/>
      <c r="E56" s="31"/>
      <c r="F56" s="31"/>
      <c r="G56" s="31"/>
      <c r="H56" s="31"/>
      <c r="I56" s="31"/>
      <c r="J56" s="31"/>
      <c r="K56" s="31"/>
      <c r="L56" s="31"/>
      <c r="M56" s="31"/>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row>
    <row r="57" spans="1:51" ht="15" x14ac:dyDescent="0.25">
      <c r="A57" s="31"/>
      <c r="B57" s="31"/>
      <c r="C57" s="31"/>
      <c r="D57" s="31"/>
      <c r="E57" s="31"/>
      <c r="F57" s="31"/>
      <c r="G57" s="31"/>
      <c r="H57" s="31"/>
      <c r="I57" s="31"/>
      <c r="J57" s="31"/>
      <c r="K57" s="31"/>
      <c r="L57" s="31"/>
      <c r="M57" s="31"/>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row>
    <row r="58" spans="1:51" ht="15" x14ac:dyDescent="0.25">
      <c r="A58" s="31"/>
      <c r="B58" s="31"/>
      <c r="C58" s="31"/>
      <c r="D58" s="31"/>
      <c r="E58" s="31"/>
      <c r="F58" s="31"/>
      <c r="G58" s="31"/>
      <c r="H58" s="31"/>
      <c r="I58" s="31"/>
      <c r="J58" s="31"/>
      <c r="K58" s="31"/>
      <c r="L58" s="31"/>
      <c r="M58" s="31"/>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row>
    <row r="59" spans="1:51" ht="15" x14ac:dyDescent="0.25">
      <c r="A59" s="31"/>
      <c r="B59" s="31"/>
      <c r="C59" s="31"/>
      <c r="D59" s="31"/>
      <c r="E59" s="31"/>
      <c r="F59" s="31"/>
      <c r="G59" s="31"/>
      <c r="H59" s="31"/>
      <c r="I59" s="31"/>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row>
    <row r="60" spans="1:51" ht="15" x14ac:dyDescent="0.25">
      <c r="A60" s="31"/>
      <c r="B60" s="31"/>
      <c r="C60" s="31"/>
      <c r="D60" s="31"/>
      <c r="E60" s="31"/>
      <c r="F60" s="31"/>
      <c r="G60" s="31"/>
      <c r="H60" s="31"/>
      <c r="I60" s="31"/>
      <c r="J60" s="31"/>
      <c r="K60" s="31"/>
      <c r="L60" s="31"/>
      <c r="M60" s="31"/>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row>
    <row r="61" spans="1:51" ht="15" x14ac:dyDescent="0.25">
      <c r="A61" s="31"/>
      <c r="B61" s="31"/>
      <c r="C61" s="31"/>
      <c r="D61" s="31"/>
      <c r="E61" s="31"/>
      <c r="F61" s="31"/>
      <c r="G61" s="31"/>
      <c r="H61" s="31"/>
      <c r="I61" s="31"/>
      <c r="J61" s="31"/>
      <c r="K61" s="31"/>
      <c r="L61" s="31"/>
      <c r="M61" s="31"/>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row>
    <row r="62" spans="1:51" ht="15" x14ac:dyDescent="0.25">
      <c r="A62" s="31"/>
      <c r="B62" s="31"/>
      <c r="C62" s="31"/>
      <c r="D62" s="31"/>
      <c r="E62" s="31"/>
      <c r="F62" s="31"/>
      <c r="G62" s="31"/>
      <c r="H62" s="31"/>
      <c r="I62" s="31"/>
      <c r="J62" s="31"/>
      <c r="K62" s="31"/>
      <c r="L62" s="31"/>
      <c r="M62" s="31"/>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row>
    <row r="63" spans="1:51" ht="15" x14ac:dyDescent="0.25">
      <c r="A63" s="31"/>
      <c r="B63" s="31"/>
      <c r="C63" s="31"/>
      <c r="D63" s="31"/>
      <c r="E63" s="31"/>
      <c r="F63" s="31"/>
      <c r="G63" s="31"/>
      <c r="H63" s="31"/>
      <c r="I63" s="31"/>
      <c r="J63" s="31"/>
      <c r="K63" s="31"/>
      <c r="L63" s="31"/>
      <c r="M63" s="31"/>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row>
    <row r="64" spans="1:51" ht="15" x14ac:dyDescent="0.25">
      <c r="A64" s="31"/>
      <c r="B64" s="31"/>
      <c r="C64" s="31"/>
      <c r="D64" s="31"/>
      <c r="E64" s="31"/>
      <c r="F64" s="31"/>
      <c r="G64" s="31"/>
      <c r="H64" s="31"/>
      <c r="I64" s="31"/>
      <c r="J64" s="31"/>
      <c r="K64" s="31"/>
      <c r="L64" s="31"/>
      <c r="M64" s="31"/>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row>
    <row r="65" spans="1:51" ht="15" x14ac:dyDescent="0.25">
      <c r="A65" s="31"/>
      <c r="B65" s="31"/>
      <c r="C65" s="31"/>
      <c r="D65" s="31"/>
      <c r="E65" s="31"/>
      <c r="F65" s="31"/>
      <c r="G65" s="31"/>
      <c r="H65" s="31"/>
      <c r="I65" s="31"/>
      <c r="J65" s="31"/>
      <c r="K65" s="31"/>
      <c r="L65" s="31"/>
      <c r="M65" s="31"/>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row>
    <row r="66" spans="1:51" ht="15" x14ac:dyDescent="0.25">
      <c r="A66" s="31"/>
      <c r="B66" s="31"/>
      <c r="C66" s="31"/>
      <c r="D66" s="31"/>
      <c r="E66" s="31"/>
      <c r="F66" s="31"/>
      <c r="G66" s="31"/>
      <c r="H66" s="31"/>
      <c r="I66" s="31"/>
      <c r="J66" s="31"/>
      <c r="K66" s="31"/>
      <c r="L66" s="31"/>
      <c r="M66" s="31"/>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row>
    <row r="67" spans="1:51" ht="15" x14ac:dyDescent="0.25">
      <c r="A67" s="31"/>
      <c r="B67" s="31"/>
      <c r="C67" s="31"/>
      <c r="D67" s="31"/>
      <c r="E67" s="31"/>
      <c r="F67" s="31"/>
      <c r="G67" s="31"/>
      <c r="H67" s="31"/>
      <c r="I67" s="31"/>
      <c r="J67" s="31"/>
      <c r="K67" s="31"/>
      <c r="L67" s="31"/>
      <c r="M67" s="31"/>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row>
    <row r="68" spans="1:51" ht="15" x14ac:dyDescent="0.25">
      <c r="A68" s="31"/>
      <c r="B68" s="31"/>
      <c r="C68" s="31"/>
      <c r="D68" s="31"/>
      <c r="E68" s="31"/>
      <c r="F68" s="31"/>
      <c r="G68" s="31"/>
      <c r="H68" s="31"/>
      <c r="I68" s="31"/>
      <c r="J68" s="31"/>
      <c r="K68" s="31"/>
      <c r="L68" s="31"/>
      <c r="M68" s="31"/>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row>
    <row r="69" spans="1:51" ht="15" x14ac:dyDescent="0.25">
      <c r="A69" s="31"/>
      <c r="B69" s="31"/>
      <c r="C69" s="31"/>
      <c r="D69" s="31"/>
      <c r="E69" s="31"/>
      <c r="F69" s="31"/>
      <c r="G69" s="31"/>
      <c r="H69" s="31"/>
      <c r="I69" s="31"/>
      <c r="J69" s="31"/>
      <c r="K69" s="31"/>
      <c r="L69" s="31"/>
      <c r="M69" s="31"/>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row>
    <row r="70" spans="1:51" ht="15" x14ac:dyDescent="0.25">
      <c r="A70" s="31"/>
      <c r="B70" s="31"/>
      <c r="C70" s="31"/>
      <c r="D70" s="31"/>
      <c r="E70" s="31"/>
      <c r="F70" s="31"/>
      <c r="G70" s="31"/>
      <c r="H70" s="31"/>
      <c r="I70" s="31"/>
      <c r="J70" s="31"/>
      <c r="K70" s="31"/>
      <c r="L70" s="31"/>
      <c r="M70" s="31"/>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row>
    <row r="71" spans="1:51" ht="15" x14ac:dyDescent="0.25">
      <c r="A71" s="31"/>
      <c r="B71" s="31"/>
      <c r="C71" s="31"/>
      <c r="D71" s="31"/>
      <c r="E71" s="31"/>
      <c r="F71" s="31"/>
      <c r="G71" s="31"/>
      <c r="H71" s="31"/>
      <c r="I71" s="31"/>
      <c r="J71" s="31"/>
      <c r="K71" s="31"/>
      <c r="L71" s="31"/>
      <c r="M71" s="31"/>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row>
    <row r="72" spans="1:51" ht="15" x14ac:dyDescent="0.25">
      <c r="A72" s="31"/>
      <c r="B72" s="31"/>
      <c r="C72" s="31"/>
      <c r="D72" s="31"/>
      <c r="E72" s="31"/>
      <c r="F72" s="31"/>
      <c r="G72" s="31"/>
      <c r="H72" s="31"/>
      <c r="I72" s="31"/>
      <c r="J72" s="31"/>
      <c r="K72" s="31"/>
      <c r="L72" s="31"/>
      <c r="M72" s="31"/>
      <c r="N72" s="31"/>
      <c r="O72" s="31"/>
      <c r="P72" s="31"/>
      <c r="Q72" s="31"/>
      <c r="R72" s="31"/>
      <c r="S72" s="31"/>
      <c r="T72" s="31"/>
      <c r="U72" s="31"/>
      <c r="V72" s="31"/>
      <c r="W72" s="31"/>
      <c r="X72" s="31"/>
      <c r="Y72" s="31"/>
      <c r="Z72" s="31"/>
      <c r="AA72" s="31"/>
      <c r="AB72" s="31"/>
      <c r="AC72" s="31"/>
      <c r="AD72" s="31"/>
      <c r="AE72" s="31"/>
      <c r="AF72" s="31"/>
      <c r="AG72" s="31"/>
      <c r="AH72" s="31"/>
      <c r="AI72" s="31"/>
      <c r="AJ72" s="31"/>
      <c r="AK72" s="31"/>
      <c r="AL72" s="31"/>
      <c r="AM72" s="31"/>
      <c r="AN72" s="31"/>
      <c r="AO72" s="31"/>
      <c r="AP72" s="31"/>
      <c r="AQ72" s="31"/>
      <c r="AR72" s="31"/>
      <c r="AS72" s="31"/>
      <c r="AT72" s="31"/>
      <c r="AU72" s="31"/>
      <c r="AV72" s="31"/>
      <c r="AW72" s="31"/>
      <c r="AX72" s="31"/>
      <c r="AY72" s="31"/>
    </row>
    <row r="73" spans="1:51" ht="15" x14ac:dyDescent="0.25">
      <c r="A73" s="31"/>
      <c r="B73" s="31"/>
      <c r="C73" s="31"/>
      <c r="D73" s="31"/>
      <c r="E73" s="31"/>
      <c r="F73" s="31"/>
      <c r="G73" s="31"/>
      <c r="H73" s="31"/>
      <c r="I73" s="31"/>
      <c r="J73" s="31"/>
      <c r="K73" s="31"/>
      <c r="L73" s="31"/>
      <c r="M73" s="31"/>
      <c r="N73" s="31"/>
      <c r="O73" s="31"/>
      <c r="P73" s="31"/>
      <c r="Q73" s="31"/>
      <c r="R73" s="31"/>
      <c r="S73" s="31"/>
      <c r="T73" s="31"/>
      <c r="U73" s="31"/>
      <c r="V73" s="31"/>
      <c r="W73" s="31"/>
      <c r="X73" s="31"/>
      <c r="Y73" s="31"/>
      <c r="Z73" s="31"/>
      <c r="AA73" s="31"/>
      <c r="AB73" s="31"/>
      <c r="AC73" s="31"/>
      <c r="AD73" s="31"/>
      <c r="AE73" s="31"/>
      <c r="AF73" s="31"/>
      <c r="AG73" s="31"/>
      <c r="AH73" s="31"/>
      <c r="AI73" s="31"/>
      <c r="AJ73" s="31"/>
      <c r="AK73" s="31"/>
      <c r="AL73" s="31"/>
      <c r="AM73" s="31"/>
      <c r="AN73" s="31"/>
      <c r="AO73" s="31"/>
      <c r="AP73" s="31"/>
      <c r="AQ73" s="31"/>
      <c r="AR73" s="31"/>
      <c r="AS73" s="31"/>
      <c r="AT73" s="31"/>
      <c r="AU73" s="31"/>
      <c r="AV73" s="31"/>
      <c r="AW73" s="31"/>
      <c r="AX73" s="31"/>
      <c r="AY73" s="31"/>
    </row>
    <row r="74" spans="1:51" ht="15" x14ac:dyDescent="0.25">
      <c r="A74" s="31"/>
      <c r="B74" s="31"/>
      <c r="C74" s="31"/>
      <c r="D74" s="31"/>
      <c r="E74" s="31"/>
      <c r="F74" s="31"/>
      <c r="G74" s="31"/>
      <c r="H74" s="31"/>
      <c r="I74" s="31"/>
      <c r="J74" s="31"/>
      <c r="K74" s="31"/>
      <c r="L74" s="31"/>
      <c r="M74" s="31"/>
      <c r="N74" s="31"/>
      <c r="O74" s="31"/>
      <c r="P74" s="31"/>
      <c r="Q74" s="31"/>
      <c r="R74" s="31"/>
      <c r="S74" s="31"/>
      <c r="T74" s="31"/>
      <c r="U74" s="31"/>
      <c r="V74" s="31"/>
      <c r="W74" s="31"/>
      <c r="X74" s="31"/>
      <c r="Y74" s="31"/>
      <c r="Z74" s="31"/>
      <c r="AA74" s="31"/>
      <c r="AB74" s="31"/>
      <c r="AC74" s="31"/>
      <c r="AD74" s="31"/>
      <c r="AE74" s="31"/>
      <c r="AF74" s="31"/>
      <c r="AG74" s="31"/>
      <c r="AH74" s="31"/>
      <c r="AI74" s="31"/>
      <c r="AJ74" s="31"/>
      <c r="AK74" s="31"/>
      <c r="AL74" s="31"/>
      <c r="AM74" s="31"/>
      <c r="AN74" s="31"/>
      <c r="AO74" s="31"/>
      <c r="AP74" s="31"/>
      <c r="AQ74" s="31"/>
      <c r="AR74" s="31"/>
      <c r="AS74" s="31"/>
      <c r="AT74" s="31"/>
      <c r="AU74" s="31"/>
      <c r="AV74" s="31"/>
      <c r="AW74" s="31"/>
      <c r="AX74" s="31"/>
      <c r="AY74" s="31"/>
    </row>
    <row r="75" spans="1:51" ht="15" x14ac:dyDescent="0.25">
      <c r="A75" s="31"/>
      <c r="B75" s="31"/>
      <c r="C75" s="31"/>
      <c r="D75" s="31"/>
      <c r="E75" s="31"/>
      <c r="F75" s="31"/>
      <c r="G75" s="31"/>
      <c r="H75" s="31"/>
      <c r="I75" s="31"/>
      <c r="J75" s="31"/>
      <c r="K75" s="31"/>
      <c r="L75" s="31"/>
      <c r="M75" s="31"/>
      <c r="N75" s="31"/>
      <c r="O75" s="31"/>
      <c r="P75" s="31"/>
      <c r="Q75" s="31"/>
      <c r="R75" s="31"/>
      <c r="S75" s="31"/>
      <c r="T75" s="31"/>
      <c r="U75" s="31"/>
      <c r="V75" s="31"/>
      <c r="W75" s="31"/>
      <c r="X75" s="31"/>
      <c r="Y75" s="31"/>
      <c r="Z75" s="31"/>
      <c r="AA75" s="31"/>
      <c r="AB75" s="31"/>
      <c r="AC75" s="31"/>
      <c r="AD75" s="31"/>
      <c r="AE75" s="31"/>
      <c r="AF75" s="31"/>
      <c r="AG75" s="31"/>
      <c r="AH75" s="31"/>
      <c r="AI75" s="31"/>
      <c r="AJ75" s="31"/>
      <c r="AK75" s="31"/>
      <c r="AL75" s="31"/>
      <c r="AM75" s="31"/>
      <c r="AN75" s="31"/>
      <c r="AO75" s="31"/>
      <c r="AP75" s="31"/>
      <c r="AQ75" s="31"/>
      <c r="AR75" s="31"/>
      <c r="AS75" s="31"/>
      <c r="AT75" s="31"/>
      <c r="AU75" s="31"/>
      <c r="AV75" s="31"/>
      <c r="AW75" s="31"/>
      <c r="AX75" s="31"/>
      <c r="AY75" s="31"/>
    </row>
    <row r="76" spans="1:51" ht="15" x14ac:dyDescent="0.25">
      <c r="A76" s="31"/>
      <c r="B76" s="31"/>
      <c r="C76" s="31"/>
      <c r="D76" s="31"/>
      <c r="E76" s="31"/>
      <c r="F76" s="31"/>
      <c r="G76" s="31"/>
      <c r="H76" s="31"/>
      <c r="I76" s="31"/>
      <c r="J76" s="31"/>
      <c r="K76" s="31"/>
      <c r="L76" s="31"/>
      <c r="M76" s="31"/>
      <c r="N76" s="31"/>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31"/>
      <c r="AN76" s="31"/>
      <c r="AO76" s="31"/>
      <c r="AP76" s="31"/>
      <c r="AQ76" s="31"/>
      <c r="AR76" s="31"/>
      <c r="AS76" s="31"/>
      <c r="AT76" s="31"/>
      <c r="AU76" s="31"/>
      <c r="AV76" s="31"/>
      <c r="AW76" s="31"/>
      <c r="AX76" s="31"/>
      <c r="AY76" s="31"/>
    </row>
    <row r="77" spans="1:51" ht="15" x14ac:dyDescent="0.25">
      <c r="A77" s="31"/>
      <c r="B77" s="31"/>
      <c r="C77" s="31"/>
      <c r="D77" s="31"/>
      <c r="E77" s="31"/>
      <c r="F77" s="31"/>
      <c r="G77" s="31"/>
      <c r="H77" s="31"/>
      <c r="I77" s="31"/>
      <c r="J77" s="31"/>
      <c r="K77" s="31"/>
      <c r="L77" s="31"/>
      <c r="M77" s="31"/>
      <c r="N77" s="31"/>
      <c r="O77" s="31"/>
      <c r="P77" s="31"/>
      <c r="Q77" s="31"/>
      <c r="R77" s="31"/>
      <c r="S77" s="31"/>
      <c r="T77" s="31"/>
      <c r="U77" s="31"/>
      <c r="V77" s="31"/>
      <c r="W77" s="31"/>
      <c r="X77" s="31"/>
      <c r="Y77" s="31"/>
      <c r="Z77" s="31"/>
      <c r="AA77" s="31"/>
      <c r="AB77" s="31"/>
      <c r="AC77" s="31"/>
      <c r="AD77" s="31"/>
      <c r="AE77" s="31"/>
      <c r="AF77" s="31"/>
      <c r="AG77" s="31"/>
      <c r="AH77" s="31"/>
      <c r="AI77" s="31"/>
      <c r="AJ77" s="31"/>
      <c r="AK77" s="31"/>
      <c r="AL77" s="31"/>
      <c r="AM77" s="31"/>
      <c r="AN77" s="31"/>
      <c r="AO77" s="31"/>
      <c r="AP77" s="31"/>
      <c r="AQ77" s="31"/>
      <c r="AR77" s="31"/>
      <c r="AS77" s="31"/>
      <c r="AT77" s="31"/>
      <c r="AU77" s="31"/>
      <c r="AV77" s="31"/>
      <c r="AW77" s="31"/>
      <c r="AX77" s="31"/>
      <c r="AY77" s="31"/>
    </row>
    <row r="78" spans="1:51" ht="15" x14ac:dyDescent="0.25">
      <c r="A78" s="31"/>
      <c r="B78" s="31"/>
      <c r="C78" s="31"/>
      <c r="D78" s="31"/>
      <c r="E78" s="31"/>
      <c r="F78" s="31"/>
      <c r="G78" s="31"/>
      <c r="H78" s="31"/>
      <c r="I78" s="31"/>
      <c r="J78" s="31"/>
      <c r="K78" s="31"/>
      <c r="L78" s="31"/>
      <c r="M78" s="31"/>
      <c r="N78" s="31"/>
      <c r="O78" s="31"/>
      <c r="P78" s="31"/>
      <c r="Q78" s="31"/>
      <c r="R78" s="31"/>
      <c r="S78" s="31"/>
      <c r="T78" s="31"/>
      <c r="U78" s="31"/>
      <c r="V78" s="31"/>
      <c r="W78" s="31"/>
      <c r="X78" s="31"/>
      <c r="Y78" s="31"/>
      <c r="Z78" s="31"/>
      <c r="AA78" s="31"/>
      <c r="AB78" s="31"/>
      <c r="AC78" s="31"/>
      <c r="AD78" s="31"/>
      <c r="AE78" s="31"/>
      <c r="AF78" s="31"/>
      <c r="AG78" s="31"/>
      <c r="AH78" s="31"/>
      <c r="AI78" s="31"/>
      <c r="AJ78" s="31"/>
      <c r="AK78" s="31"/>
      <c r="AL78" s="31"/>
      <c r="AM78" s="31"/>
      <c r="AN78" s="31"/>
      <c r="AO78" s="31"/>
      <c r="AP78" s="31"/>
      <c r="AQ78" s="31"/>
      <c r="AR78" s="31"/>
      <c r="AS78" s="31"/>
      <c r="AT78" s="31"/>
      <c r="AU78" s="31"/>
      <c r="AV78" s="31"/>
      <c r="AW78" s="31"/>
      <c r="AX78" s="31"/>
      <c r="AY78" s="31"/>
    </row>
    <row r="79" spans="1:51" ht="15" x14ac:dyDescent="0.25">
      <c r="A79" s="31"/>
      <c r="B79" s="31"/>
      <c r="C79" s="31"/>
      <c r="D79" s="31"/>
      <c r="E79" s="31"/>
      <c r="F79" s="31"/>
      <c r="G79" s="31"/>
      <c r="H79" s="31"/>
      <c r="I79" s="31"/>
      <c r="J79" s="31"/>
      <c r="K79" s="31"/>
      <c r="L79" s="31"/>
      <c r="M79" s="31"/>
      <c r="N79" s="31"/>
      <c r="O79" s="31"/>
      <c r="P79" s="31"/>
      <c r="Q79" s="31"/>
      <c r="R79" s="31"/>
      <c r="S79" s="31"/>
      <c r="T79" s="31"/>
      <c r="U79" s="31"/>
      <c r="V79" s="31"/>
      <c r="W79" s="31"/>
      <c r="X79" s="31"/>
      <c r="Y79" s="31"/>
      <c r="Z79" s="31"/>
      <c r="AA79" s="31"/>
      <c r="AB79" s="31"/>
      <c r="AC79" s="31"/>
      <c r="AD79" s="31"/>
      <c r="AE79" s="31"/>
      <c r="AF79" s="31"/>
      <c r="AG79" s="31"/>
      <c r="AH79" s="31"/>
      <c r="AI79" s="31"/>
      <c r="AJ79" s="31"/>
      <c r="AK79" s="31"/>
      <c r="AL79" s="31"/>
      <c r="AM79" s="31"/>
      <c r="AN79" s="31"/>
      <c r="AO79" s="31"/>
      <c r="AP79" s="31"/>
      <c r="AQ79" s="31"/>
      <c r="AR79" s="31"/>
      <c r="AS79" s="31"/>
      <c r="AT79" s="31"/>
      <c r="AU79" s="31"/>
      <c r="AV79" s="31"/>
      <c r="AW79" s="31"/>
      <c r="AX79" s="31"/>
      <c r="AY79" s="31"/>
    </row>
    <row r="80" spans="1:51" ht="15" x14ac:dyDescent="0.25">
      <c r="A80" s="31"/>
      <c r="B80" s="31"/>
      <c r="C80" s="31"/>
      <c r="D80" s="31"/>
      <c r="E80" s="31"/>
      <c r="F80" s="31"/>
      <c r="G80" s="31"/>
      <c r="H80" s="31"/>
      <c r="I80" s="31"/>
      <c r="J80" s="31"/>
      <c r="K80" s="31"/>
      <c r="L80" s="31"/>
      <c r="M80" s="31"/>
      <c r="N80" s="31"/>
      <c r="O80" s="31"/>
      <c r="P80" s="31"/>
      <c r="Q80" s="31"/>
      <c r="R80" s="31"/>
      <c r="S80" s="31"/>
      <c r="T80" s="31"/>
      <c r="U80" s="31"/>
      <c r="V80" s="31"/>
      <c r="W80" s="31"/>
      <c r="X80" s="31"/>
      <c r="Y80" s="31"/>
      <c r="Z80" s="31"/>
      <c r="AA80" s="31"/>
      <c r="AB80" s="31"/>
      <c r="AC80" s="31"/>
      <c r="AD80" s="31"/>
      <c r="AE80" s="31"/>
      <c r="AF80" s="31"/>
      <c r="AG80" s="31"/>
      <c r="AH80" s="31"/>
      <c r="AI80" s="31"/>
      <c r="AJ80" s="31"/>
      <c r="AK80" s="31"/>
      <c r="AL80" s="31"/>
      <c r="AM80" s="31"/>
      <c r="AN80" s="31"/>
      <c r="AO80" s="31"/>
      <c r="AP80" s="31"/>
      <c r="AQ80" s="31"/>
      <c r="AR80" s="31"/>
      <c r="AS80" s="31"/>
      <c r="AT80" s="31"/>
      <c r="AU80" s="31"/>
      <c r="AV80" s="31"/>
      <c r="AW80" s="31"/>
      <c r="AX80" s="31"/>
      <c r="AY80" s="31"/>
    </row>
    <row r="81" spans="1:51" ht="15" x14ac:dyDescent="0.25">
      <c r="A81" s="31"/>
      <c r="B81" s="31"/>
      <c r="C81" s="31"/>
      <c r="D81" s="31"/>
      <c r="E81" s="31"/>
      <c r="F81" s="31"/>
      <c r="G81" s="31"/>
      <c r="H81" s="31"/>
      <c r="I81" s="31"/>
      <c r="J81" s="31"/>
      <c r="K81" s="31"/>
      <c r="L81" s="31"/>
      <c r="M81" s="31"/>
      <c r="N81" s="31"/>
      <c r="O81" s="31"/>
      <c r="P81" s="31"/>
      <c r="Q81" s="31"/>
      <c r="R81" s="31"/>
      <c r="S81" s="31"/>
      <c r="T81" s="31"/>
      <c r="U81" s="31"/>
      <c r="V81" s="31"/>
      <c r="W81" s="31"/>
      <c r="X81" s="31"/>
      <c r="Y81" s="31"/>
      <c r="Z81" s="31"/>
      <c r="AA81" s="31"/>
      <c r="AB81" s="31"/>
      <c r="AC81" s="31"/>
      <c r="AD81" s="31"/>
      <c r="AE81" s="31"/>
      <c r="AF81" s="31"/>
      <c r="AG81" s="31"/>
      <c r="AH81" s="31"/>
      <c r="AI81" s="31"/>
      <c r="AJ81" s="31"/>
      <c r="AK81" s="31"/>
      <c r="AL81" s="31"/>
      <c r="AM81" s="31"/>
      <c r="AN81" s="31"/>
      <c r="AO81" s="31"/>
      <c r="AP81" s="31"/>
      <c r="AQ81" s="31"/>
      <c r="AR81" s="31"/>
      <c r="AS81" s="31"/>
      <c r="AT81" s="31"/>
      <c r="AU81" s="31"/>
      <c r="AV81" s="31"/>
      <c r="AW81" s="31"/>
      <c r="AX81" s="31"/>
      <c r="AY81" s="31"/>
    </row>
    <row r="82" spans="1:51" ht="15" x14ac:dyDescent="0.25">
      <c r="A82" s="31"/>
      <c r="B82" s="31"/>
      <c r="C82" s="31"/>
      <c r="D82" s="31"/>
      <c r="E82" s="31"/>
      <c r="F82" s="31"/>
      <c r="G82" s="31"/>
      <c r="H82" s="31"/>
      <c r="I82" s="31"/>
      <c r="J82" s="31"/>
      <c r="K82" s="31"/>
      <c r="L82" s="31"/>
      <c r="M82" s="31"/>
      <c r="N82" s="31"/>
      <c r="O82" s="31"/>
      <c r="P82" s="31"/>
      <c r="Q82" s="31"/>
      <c r="R82" s="31"/>
      <c r="S82" s="31"/>
      <c r="T82" s="31"/>
      <c r="U82" s="31"/>
      <c r="V82" s="31"/>
      <c r="W82" s="31"/>
      <c r="X82" s="31"/>
      <c r="Y82" s="31"/>
      <c r="Z82" s="31"/>
      <c r="AA82" s="31"/>
      <c r="AB82" s="31"/>
      <c r="AC82" s="31"/>
      <c r="AD82" s="31"/>
      <c r="AE82" s="31"/>
      <c r="AF82" s="31"/>
      <c r="AG82" s="31"/>
      <c r="AH82" s="31"/>
      <c r="AI82" s="31"/>
      <c r="AJ82" s="31"/>
      <c r="AK82" s="31"/>
      <c r="AL82" s="31"/>
      <c r="AM82" s="31"/>
      <c r="AN82" s="31"/>
      <c r="AO82" s="31"/>
      <c r="AP82" s="31"/>
      <c r="AQ82" s="31"/>
      <c r="AR82" s="31"/>
      <c r="AS82" s="31"/>
      <c r="AT82" s="31"/>
      <c r="AU82" s="31"/>
      <c r="AV82" s="31"/>
      <c r="AW82" s="31"/>
      <c r="AX82" s="31"/>
      <c r="AY82" s="31"/>
    </row>
    <row r="83" spans="1:51" ht="15" x14ac:dyDescent="0.25">
      <c r="A83" s="31"/>
      <c r="B83" s="31"/>
      <c r="C83" s="31"/>
      <c r="D83" s="31"/>
      <c r="E83" s="31"/>
      <c r="F83" s="31"/>
      <c r="G83" s="31"/>
      <c r="H83" s="31"/>
      <c r="I83" s="31"/>
      <c r="J83" s="31"/>
      <c r="K83" s="31"/>
      <c r="L83" s="31"/>
      <c r="M83" s="31"/>
      <c r="N83" s="31"/>
      <c r="O83" s="31"/>
      <c r="P83" s="31"/>
      <c r="Q83" s="31"/>
      <c r="R83" s="31"/>
      <c r="S83" s="31"/>
      <c r="T83" s="31"/>
      <c r="U83" s="31"/>
      <c r="V83" s="31"/>
      <c r="W83" s="31"/>
      <c r="X83" s="31"/>
      <c r="Y83" s="31"/>
      <c r="Z83" s="31"/>
      <c r="AA83" s="31"/>
      <c r="AB83" s="31"/>
      <c r="AC83" s="31"/>
      <c r="AD83" s="31"/>
      <c r="AE83" s="31"/>
      <c r="AF83" s="31"/>
      <c r="AG83" s="31"/>
      <c r="AH83" s="31"/>
      <c r="AI83" s="31"/>
      <c r="AJ83" s="31"/>
      <c r="AK83" s="31"/>
      <c r="AL83" s="31"/>
      <c r="AM83" s="31"/>
      <c r="AN83" s="31"/>
      <c r="AO83" s="31"/>
      <c r="AP83" s="31"/>
      <c r="AQ83" s="31"/>
      <c r="AR83" s="31"/>
      <c r="AS83" s="31"/>
      <c r="AT83" s="31"/>
      <c r="AU83" s="31"/>
      <c r="AV83" s="31"/>
      <c r="AW83" s="31"/>
      <c r="AX83" s="31"/>
      <c r="AY83" s="31"/>
    </row>
    <row r="84" spans="1:51" ht="15" x14ac:dyDescent="0.25">
      <c r="A84" s="31"/>
      <c r="B84" s="31"/>
      <c r="C84" s="31"/>
      <c r="D84" s="31"/>
      <c r="E84" s="31"/>
      <c r="F84" s="31"/>
      <c r="G84" s="31"/>
      <c r="H84" s="31"/>
      <c r="I84" s="31"/>
      <c r="J84" s="31"/>
      <c r="K84" s="31"/>
      <c r="L84" s="31"/>
      <c r="M84" s="31"/>
      <c r="N84" s="31"/>
      <c r="O84" s="31"/>
      <c r="P84" s="31"/>
      <c r="Q84" s="31"/>
      <c r="R84" s="31"/>
      <c r="S84" s="31"/>
      <c r="T84" s="31"/>
      <c r="U84" s="31"/>
      <c r="V84" s="31"/>
      <c r="W84" s="31"/>
      <c r="X84" s="31"/>
      <c r="Y84" s="31"/>
      <c r="Z84" s="31"/>
      <c r="AA84" s="31"/>
      <c r="AB84" s="31"/>
      <c r="AC84" s="31"/>
      <c r="AD84" s="31"/>
      <c r="AE84" s="31"/>
      <c r="AF84" s="31"/>
      <c r="AG84" s="31"/>
      <c r="AH84" s="31"/>
      <c r="AI84" s="31"/>
      <c r="AJ84" s="31"/>
      <c r="AK84" s="31"/>
      <c r="AL84" s="31"/>
      <c r="AM84" s="31"/>
      <c r="AN84" s="31"/>
      <c r="AO84" s="31"/>
      <c r="AP84" s="31"/>
      <c r="AQ84" s="31"/>
      <c r="AR84" s="31"/>
      <c r="AS84" s="31"/>
      <c r="AT84" s="31"/>
      <c r="AU84" s="31"/>
      <c r="AV84" s="31"/>
      <c r="AW84" s="31"/>
      <c r="AX84" s="31"/>
      <c r="AY84" s="31"/>
    </row>
    <row r="85" spans="1:51" ht="15" x14ac:dyDescent="0.25">
      <c r="A85" s="31"/>
      <c r="B85" s="31"/>
      <c r="C85" s="31"/>
      <c r="D85" s="31"/>
      <c r="E85" s="31"/>
      <c r="F85" s="31"/>
      <c r="G85" s="31"/>
      <c r="H85" s="31"/>
      <c r="I85" s="31"/>
      <c r="J85" s="31"/>
      <c r="K85" s="31"/>
      <c r="L85" s="31"/>
      <c r="M85" s="31"/>
      <c r="N85" s="31"/>
      <c r="O85" s="31"/>
      <c r="P85" s="31"/>
      <c r="Q85" s="31"/>
      <c r="R85" s="31"/>
      <c r="S85" s="31"/>
      <c r="T85" s="31"/>
      <c r="U85" s="31"/>
      <c r="V85" s="31"/>
      <c r="W85" s="31"/>
      <c r="X85" s="31"/>
      <c r="Y85" s="31"/>
      <c r="Z85" s="31"/>
      <c r="AA85" s="31"/>
      <c r="AB85" s="31"/>
      <c r="AC85" s="31"/>
      <c r="AD85" s="31"/>
      <c r="AE85" s="31"/>
      <c r="AF85" s="31"/>
      <c r="AG85" s="31"/>
      <c r="AH85" s="31"/>
      <c r="AI85" s="31"/>
      <c r="AJ85" s="31"/>
      <c r="AK85" s="31"/>
      <c r="AL85" s="31"/>
      <c r="AM85" s="31"/>
      <c r="AN85" s="31"/>
      <c r="AO85" s="31"/>
      <c r="AP85" s="31"/>
      <c r="AQ85" s="31"/>
      <c r="AR85" s="31"/>
      <c r="AS85" s="31"/>
      <c r="AT85" s="31"/>
      <c r="AU85" s="31"/>
      <c r="AV85" s="31"/>
      <c r="AW85" s="31"/>
      <c r="AX85" s="31"/>
      <c r="AY85" s="31"/>
    </row>
    <row r="86" spans="1:51" ht="15" x14ac:dyDescent="0.25">
      <c r="A86" s="31"/>
      <c r="B86" s="31"/>
      <c r="C86" s="31"/>
      <c r="D86" s="31"/>
      <c r="E86" s="31"/>
      <c r="F86" s="31"/>
      <c r="G86" s="31"/>
      <c r="H86" s="31"/>
      <c r="I86" s="31"/>
      <c r="J86" s="31"/>
      <c r="K86" s="31"/>
      <c r="L86" s="31"/>
      <c r="M86" s="31"/>
      <c r="N86" s="31"/>
      <c r="O86" s="31"/>
      <c r="P86" s="31"/>
      <c r="Q86" s="31"/>
      <c r="R86" s="31"/>
      <c r="S86" s="31"/>
      <c r="T86" s="31"/>
      <c r="U86" s="31"/>
      <c r="V86" s="31"/>
      <c r="W86" s="31"/>
      <c r="X86" s="31"/>
      <c r="Y86" s="31"/>
      <c r="Z86" s="31"/>
      <c r="AA86" s="31"/>
      <c r="AB86" s="31"/>
      <c r="AC86" s="31"/>
      <c r="AD86" s="31"/>
      <c r="AE86" s="31"/>
      <c r="AF86" s="31"/>
      <c r="AG86" s="31"/>
      <c r="AH86" s="31"/>
      <c r="AI86" s="31"/>
      <c r="AJ86" s="31"/>
      <c r="AK86" s="31"/>
      <c r="AL86" s="31"/>
      <c r="AM86" s="31"/>
      <c r="AN86" s="31"/>
      <c r="AO86" s="31"/>
      <c r="AP86" s="31"/>
      <c r="AQ86" s="31"/>
      <c r="AR86" s="31"/>
      <c r="AS86" s="31"/>
      <c r="AT86" s="31"/>
      <c r="AU86" s="31"/>
      <c r="AV86" s="31"/>
      <c r="AW86" s="31"/>
      <c r="AX86" s="31"/>
      <c r="AY86" s="31"/>
    </row>
    <row r="87" spans="1:51" ht="15" x14ac:dyDescent="0.25">
      <c r="A87" s="31"/>
      <c r="B87" s="31"/>
      <c r="C87" s="31"/>
      <c r="D87" s="31"/>
      <c r="E87" s="31"/>
      <c r="F87" s="31"/>
      <c r="G87" s="31"/>
      <c r="H87" s="31"/>
      <c r="I87" s="31"/>
      <c r="J87" s="31"/>
      <c r="K87" s="31"/>
      <c r="L87" s="31"/>
      <c r="M87" s="31"/>
      <c r="N87" s="31"/>
      <c r="O87" s="31"/>
      <c r="P87" s="31"/>
      <c r="Q87" s="31"/>
      <c r="R87" s="31"/>
      <c r="S87" s="31"/>
      <c r="T87" s="31"/>
      <c r="U87" s="31"/>
      <c r="V87" s="31"/>
      <c r="W87" s="31"/>
      <c r="X87" s="31"/>
      <c r="Y87" s="31"/>
      <c r="Z87" s="31"/>
      <c r="AA87" s="31"/>
      <c r="AB87" s="31"/>
      <c r="AC87" s="31"/>
      <c r="AD87" s="31"/>
      <c r="AE87" s="31"/>
      <c r="AF87" s="31"/>
      <c r="AG87" s="31"/>
      <c r="AH87" s="31"/>
      <c r="AI87" s="31"/>
      <c r="AJ87" s="31"/>
      <c r="AK87" s="31"/>
      <c r="AL87" s="31"/>
      <c r="AM87" s="31"/>
      <c r="AN87" s="31"/>
      <c r="AO87" s="31"/>
      <c r="AP87" s="31"/>
      <c r="AQ87" s="31"/>
      <c r="AR87" s="31"/>
      <c r="AS87" s="31"/>
      <c r="AT87" s="31"/>
      <c r="AU87" s="31"/>
      <c r="AV87" s="31"/>
      <c r="AW87" s="31"/>
      <c r="AX87" s="31"/>
      <c r="AY87" s="31"/>
    </row>
    <row r="88" spans="1:51" ht="15" x14ac:dyDescent="0.25">
      <c r="A88" s="31"/>
      <c r="B88" s="31"/>
      <c r="C88" s="31"/>
      <c r="D88" s="31"/>
      <c r="E88" s="31"/>
      <c r="F88" s="31"/>
      <c r="G88" s="31"/>
      <c r="H88" s="31"/>
      <c r="I88" s="31"/>
      <c r="J88" s="31"/>
      <c r="K88" s="31"/>
      <c r="L88" s="31"/>
      <c r="M88" s="31"/>
      <c r="N88" s="31"/>
      <c r="O88" s="31"/>
      <c r="P88" s="31"/>
      <c r="Q88" s="31"/>
      <c r="R88" s="31"/>
      <c r="S88" s="31"/>
      <c r="T88" s="31"/>
      <c r="U88" s="31"/>
      <c r="V88" s="31"/>
      <c r="W88" s="31"/>
      <c r="X88" s="31"/>
      <c r="Y88" s="31"/>
      <c r="Z88" s="31"/>
      <c r="AA88" s="31"/>
      <c r="AB88" s="31"/>
      <c r="AC88" s="31"/>
      <c r="AD88" s="31"/>
      <c r="AE88" s="31"/>
      <c r="AF88" s="31"/>
      <c r="AG88" s="31"/>
      <c r="AH88" s="31"/>
      <c r="AI88" s="31"/>
      <c r="AJ88" s="31"/>
      <c r="AK88" s="31"/>
      <c r="AL88" s="31"/>
      <c r="AM88" s="31"/>
      <c r="AN88" s="31"/>
      <c r="AO88" s="31"/>
      <c r="AP88" s="31"/>
      <c r="AQ88" s="31"/>
      <c r="AR88" s="31"/>
      <c r="AS88" s="31"/>
      <c r="AT88" s="31"/>
      <c r="AU88" s="31"/>
      <c r="AV88" s="31"/>
      <c r="AW88" s="31"/>
      <c r="AX88" s="31"/>
      <c r="AY88" s="31"/>
    </row>
    <row r="89" spans="1:51" ht="15" x14ac:dyDescent="0.25">
      <c r="A89" s="31"/>
      <c r="B89" s="31"/>
      <c r="C89" s="31"/>
      <c r="D89" s="31"/>
      <c r="E89" s="31"/>
      <c r="F89" s="31"/>
      <c r="G89" s="31"/>
      <c r="H89" s="31"/>
      <c r="I89" s="31"/>
      <c r="J89" s="31"/>
      <c r="K89" s="31"/>
      <c r="L89" s="31"/>
      <c r="M89" s="31"/>
      <c r="N89" s="31"/>
      <c r="O89" s="31"/>
      <c r="P89" s="31"/>
      <c r="Q89" s="31"/>
      <c r="R89" s="31"/>
      <c r="S89" s="31"/>
      <c r="T89" s="31"/>
      <c r="U89" s="31"/>
      <c r="V89" s="31"/>
      <c r="W89" s="31"/>
      <c r="X89" s="31"/>
      <c r="Y89" s="31"/>
      <c r="Z89" s="31"/>
      <c r="AA89" s="31"/>
      <c r="AB89" s="31"/>
      <c r="AC89" s="31"/>
      <c r="AD89" s="31"/>
      <c r="AE89" s="31"/>
      <c r="AF89" s="31"/>
      <c r="AG89" s="31"/>
      <c r="AH89" s="31"/>
      <c r="AI89" s="31"/>
      <c r="AJ89" s="31"/>
      <c r="AK89" s="31"/>
      <c r="AL89" s="31"/>
      <c r="AM89" s="31"/>
      <c r="AN89" s="31"/>
      <c r="AO89" s="31"/>
      <c r="AP89" s="31"/>
      <c r="AQ89" s="31"/>
      <c r="AR89" s="31"/>
      <c r="AS89" s="31"/>
      <c r="AT89" s="31"/>
      <c r="AU89" s="31"/>
      <c r="AV89" s="31"/>
      <c r="AW89" s="31"/>
      <c r="AX89" s="31"/>
      <c r="AY89" s="31"/>
    </row>
    <row r="90" spans="1:51" ht="15" x14ac:dyDescent="0.25">
      <c r="A90" s="31"/>
      <c r="B90" s="31"/>
      <c r="C90" s="31"/>
      <c r="D90" s="31"/>
      <c r="E90" s="31"/>
      <c r="F90" s="31"/>
      <c r="G90" s="31"/>
      <c r="H90" s="31"/>
      <c r="I90" s="31"/>
      <c r="J90" s="31"/>
      <c r="K90" s="31"/>
      <c r="L90" s="31"/>
      <c r="M90" s="31"/>
      <c r="N90" s="31"/>
      <c r="O90" s="31"/>
      <c r="P90" s="31"/>
      <c r="Q90" s="31"/>
      <c r="R90" s="31"/>
      <c r="S90" s="31"/>
      <c r="T90" s="31"/>
      <c r="U90" s="31"/>
      <c r="V90" s="31"/>
      <c r="W90" s="31"/>
      <c r="X90" s="31"/>
      <c r="Y90" s="31"/>
      <c r="Z90" s="31"/>
      <c r="AA90" s="31"/>
      <c r="AB90" s="31"/>
      <c r="AC90" s="31"/>
      <c r="AD90" s="31"/>
      <c r="AE90" s="31"/>
      <c r="AF90" s="31"/>
      <c r="AG90" s="31"/>
      <c r="AH90" s="31"/>
      <c r="AI90" s="31"/>
      <c r="AJ90" s="31"/>
      <c r="AK90" s="31"/>
      <c r="AL90" s="31"/>
      <c r="AM90" s="31"/>
      <c r="AN90" s="31"/>
      <c r="AO90" s="31"/>
      <c r="AP90" s="31"/>
      <c r="AQ90" s="31"/>
      <c r="AR90" s="31"/>
      <c r="AS90" s="31"/>
      <c r="AT90" s="31"/>
      <c r="AU90" s="31"/>
      <c r="AV90" s="31"/>
      <c r="AW90" s="31"/>
      <c r="AX90" s="31"/>
      <c r="AY90" s="31"/>
    </row>
    <row r="91" spans="1:51" ht="15" x14ac:dyDescent="0.25">
      <c r="A91" s="31"/>
      <c r="B91" s="31"/>
      <c r="C91" s="31"/>
      <c r="D91" s="31"/>
      <c r="E91" s="31"/>
      <c r="F91" s="31"/>
      <c r="G91" s="31"/>
      <c r="H91" s="31"/>
      <c r="I91" s="31"/>
      <c r="J91" s="31"/>
      <c r="K91" s="31"/>
      <c r="L91" s="31"/>
      <c r="M91" s="31"/>
      <c r="N91" s="31"/>
      <c r="O91" s="31"/>
      <c r="P91" s="31"/>
      <c r="Q91" s="31"/>
      <c r="R91" s="31"/>
      <c r="S91" s="31"/>
      <c r="T91" s="31"/>
      <c r="U91" s="31"/>
      <c r="V91" s="31"/>
      <c r="W91" s="31"/>
      <c r="X91" s="31"/>
      <c r="Y91" s="31"/>
      <c r="Z91" s="31"/>
      <c r="AA91" s="31"/>
      <c r="AB91" s="31"/>
      <c r="AC91" s="31"/>
      <c r="AD91" s="31"/>
      <c r="AE91" s="31"/>
      <c r="AF91" s="31"/>
      <c r="AG91" s="31"/>
      <c r="AH91" s="31"/>
      <c r="AI91" s="31"/>
      <c r="AJ91" s="31"/>
      <c r="AK91" s="31"/>
      <c r="AL91" s="31"/>
      <c r="AM91" s="31"/>
      <c r="AN91" s="31"/>
      <c r="AO91" s="31"/>
      <c r="AP91" s="31"/>
      <c r="AQ91" s="31"/>
      <c r="AR91" s="31"/>
      <c r="AS91" s="31"/>
      <c r="AT91" s="31"/>
      <c r="AU91" s="31"/>
      <c r="AV91" s="31"/>
      <c r="AW91" s="31"/>
      <c r="AX91" s="31"/>
      <c r="AY91" s="31"/>
    </row>
    <row r="92" spans="1:51" ht="15" x14ac:dyDescent="0.25">
      <c r="A92" s="31"/>
      <c r="B92" s="31"/>
      <c r="C92" s="31"/>
      <c r="D92" s="31"/>
      <c r="E92" s="31"/>
      <c r="F92" s="31"/>
      <c r="G92" s="31"/>
      <c r="H92" s="31"/>
      <c r="I92" s="31"/>
      <c r="J92" s="31"/>
      <c r="K92" s="31"/>
      <c r="L92" s="31"/>
      <c r="M92" s="31"/>
      <c r="N92" s="31"/>
      <c r="O92" s="31"/>
      <c r="P92" s="31"/>
      <c r="Q92" s="31"/>
      <c r="R92" s="31"/>
      <c r="S92" s="31"/>
      <c r="T92" s="31"/>
      <c r="U92" s="31"/>
      <c r="V92" s="31"/>
      <c r="W92" s="31"/>
      <c r="X92" s="31"/>
      <c r="Y92" s="31"/>
      <c r="Z92" s="31"/>
      <c r="AA92" s="31"/>
      <c r="AB92" s="31"/>
      <c r="AC92" s="31"/>
      <c r="AD92" s="31"/>
      <c r="AE92" s="31"/>
      <c r="AF92" s="31"/>
      <c r="AG92" s="31"/>
      <c r="AH92" s="31"/>
      <c r="AI92" s="31"/>
      <c r="AJ92" s="31"/>
      <c r="AK92" s="31"/>
      <c r="AL92" s="31"/>
      <c r="AM92" s="31"/>
      <c r="AN92" s="31"/>
      <c r="AO92" s="31"/>
      <c r="AP92" s="31"/>
      <c r="AQ92" s="31"/>
      <c r="AR92" s="31"/>
      <c r="AS92" s="31"/>
      <c r="AT92" s="31"/>
      <c r="AU92" s="31"/>
      <c r="AV92" s="31"/>
      <c r="AW92" s="31"/>
      <c r="AX92" s="31"/>
      <c r="AY92" s="31"/>
    </row>
    <row r="93" spans="1:51" ht="15" x14ac:dyDescent="0.25">
      <c r="A93" s="31"/>
      <c r="B93" s="31"/>
      <c r="C93" s="31"/>
      <c r="D93" s="31"/>
      <c r="E93" s="31"/>
      <c r="F93" s="31"/>
      <c r="G93" s="31"/>
      <c r="H93" s="31"/>
      <c r="I93" s="31"/>
      <c r="J93" s="31"/>
      <c r="K93" s="31"/>
      <c r="L93" s="31"/>
      <c r="M93" s="31"/>
      <c r="N93" s="31"/>
      <c r="O93" s="31"/>
      <c r="P93" s="31"/>
      <c r="Q93" s="31"/>
      <c r="R93" s="31"/>
      <c r="S93" s="31"/>
      <c r="T93" s="31"/>
      <c r="U93" s="31"/>
      <c r="V93" s="31"/>
      <c r="W93" s="31"/>
      <c r="X93" s="31"/>
      <c r="Y93" s="31"/>
      <c r="Z93" s="31"/>
      <c r="AA93" s="31"/>
      <c r="AB93" s="31"/>
      <c r="AC93" s="31"/>
      <c r="AD93" s="31"/>
      <c r="AE93" s="31"/>
      <c r="AF93" s="31"/>
      <c r="AG93" s="31"/>
      <c r="AH93" s="31"/>
      <c r="AI93" s="31"/>
      <c r="AJ93" s="31"/>
      <c r="AK93" s="31"/>
      <c r="AL93" s="31"/>
      <c r="AM93" s="31"/>
      <c r="AN93" s="31"/>
      <c r="AO93" s="31"/>
      <c r="AP93" s="31"/>
      <c r="AQ93" s="31"/>
      <c r="AR93" s="31"/>
      <c r="AS93" s="31"/>
      <c r="AT93" s="31"/>
      <c r="AU93" s="31"/>
      <c r="AV93" s="31"/>
      <c r="AW93" s="31"/>
      <c r="AX93" s="31"/>
      <c r="AY93" s="31"/>
    </row>
    <row r="94" spans="1:51" ht="15" x14ac:dyDescent="0.25">
      <c r="A94" s="31"/>
      <c r="B94" s="31"/>
      <c r="C94" s="31"/>
      <c r="D94" s="31"/>
      <c r="E94" s="31"/>
      <c r="F94" s="31"/>
      <c r="G94" s="31"/>
      <c r="H94" s="31"/>
      <c r="I94" s="31"/>
      <c r="J94" s="31"/>
      <c r="K94" s="31"/>
      <c r="L94" s="31"/>
      <c r="M94" s="31"/>
      <c r="N94" s="31"/>
      <c r="O94" s="31"/>
      <c r="P94" s="31"/>
      <c r="Q94" s="31"/>
      <c r="R94" s="31"/>
      <c r="S94" s="31"/>
      <c r="T94" s="31"/>
      <c r="U94" s="31"/>
      <c r="V94" s="31"/>
      <c r="W94" s="31"/>
      <c r="X94" s="31"/>
      <c r="Y94" s="31"/>
      <c r="Z94" s="31"/>
      <c r="AA94" s="31"/>
      <c r="AB94" s="31"/>
      <c r="AC94" s="31"/>
      <c r="AD94" s="31"/>
      <c r="AE94" s="31"/>
      <c r="AF94" s="31"/>
      <c r="AG94" s="31"/>
      <c r="AH94" s="31"/>
      <c r="AI94" s="31"/>
      <c r="AJ94" s="31"/>
      <c r="AK94" s="31"/>
      <c r="AL94" s="31"/>
      <c r="AM94" s="31"/>
      <c r="AN94" s="31"/>
      <c r="AO94" s="31"/>
      <c r="AP94" s="31"/>
      <c r="AQ94" s="31"/>
      <c r="AR94" s="31"/>
      <c r="AS94" s="31"/>
      <c r="AT94" s="31"/>
      <c r="AU94" s="31"/>
      <c r="AV94" s="31"/>
      <c r="AW94" s="31"/>
      <c r="AX94" s="31"/>
      <c r="AY94" s="31"/>
    </row>
    <row r="95" spans="1:51" ht="15" x14ac:dyDescent="0.25">
      <c r="A95" s="31"/>
      <c r="B95" s="31"/>
      <c r="C95" s="31"/>
      <c r="D95" s="31"/>
      <c r="E95" s="31"/>
      <c r="F95" s="31"/>
      <c r="G95" s="31"/>
      <c r="H95" s="31"/>
      <c r="I95" s="31"/>
      <c r="J95" s="31"/>
      <c r="K95" s="31"/>
      <c r="L95" s="31"/>
      <c r="M95" s="31"/>
      <c r="N95" s="31"/>
      <c r="O95" s="31"/>
      <c r="P95" s="31"/>
      <c r="Q95" s="31"/>
      <c r="R95" s="31"/>
      <c r="S95" s="31"/>
      <c r="T95" s="31"/>
      <c r="U95" s="31"/>
      <c r="V95" s="31"/>
      <c r="W95" s="31"/>
      <c r="X95" s="31"/>
      <c r="Y95" s="31"/>
      <c r="Z95" s="31"/>
      <c r="AA95" s="31"/>
      <c r="AB95" s="31"/>
      <c r="AC95" s="31"/>
      <c r="AD95" s="31"/>
      <c r="AE95" s="31"/>
      <c r="AF95" s="31"/>
      <c r="AG95" s="31"/>
      <c r="AH95" s="31"/>
      <c r="AI95" s="31"/>
      <c r="AJ95" s="31"/>
      <c r="AK95" s="31"/>
      <c r="AL95" s="31"/>
      <c r="AM95" s="31"/>
      <c r="AN95" s="31"/>
      <c r="AO95" s="31"/>
      <c r="AP95" s="31"/>
      <c r="AQ95" s="31"/>
      <c r="AR95" s="31"/>
      <c r="AS95" s="31"/>
      <c r="AT95" s="31"/>
      <c r="AU95" s="31"/>
      <c r="AV95" s="31"/>
      <c r="AW95" s="31"/>
      <c r="AX95" s="31"/>
      <c r="AY95" s="31"/>
    </row>
    <row r="96" spans="1:51" ht="15" x14ac:dyDescent="0.25">
      <c r="A96" s="31"/>
      <c r="B96" s="31"/>
      <c r="C96" s="31"/>
      <c r="D96" s="31"/>
      <c r="E96" s="31"/>
      <c r="F96" s="31"/>
      <c r="G96" s="31"/>
      <c r="H96" s="31"/>
      <c r="I96" s="31"/>
      <c r="J96" s="31"/>
      <c r="K96" s="31"/>
      <c r="L96" s="31"/>
      <c r="M96" s="31"/>
      <c r="N96" s="31"/>
      <c r="O96" s="31"/>
      <c r="P96" s="31"/>
      <c r="Q96" s="31"/>
      <c r="R96" s="31"/>
      <c r="S96" s="31"/>
      <c r="T96" s="31"/>
      <c r="U96" s="31"/>
      <c r="V96" s="31"/>
      <c r="W96" s="31"/>
      <c r="X96" s="31"/>
      <c r="Y96" s="31"/>
      <c r="Z96" s="31"/>
      <c r="AA96" s="31"/>
      <c r="AB96" s="31"/>
      <c r="AC96" s="31"/>
      <c r="AD96" s="31"/>
      <c r="AE96" s="31"/>
      <c r="AF96" s="31"/>
      <c r="AG96" s="31"/>
      <c r="AH96" s="31"/>
      <c r="AI96" s="31"/>
      <c r="AJ96" s="31"/>
      <c r="AK96" s="31"/>
      <c r="AL96" s="31"/>
      <c r="AM96" s="31"/>
      <c r="AN96" s="31"/>
      <c r="AO96" s="31"/>
      <c r="AP96" s="31"/>
      <c r="AQ96" s="31"/>
      <c r="AR96" s="31"/>
      <c r="AS96" s="31"/>
      <c r="AT96" s="31"/>
      <c r="AU96" s="31"/>
      <c r="AV96" s="31"/>
      <c r="AW96" s="31"/>
      <c r="AX96" s="31"/>
      <c r="AY96" s="31"/>
    </row>
    <row r="97" spans="1:51" ht="15" x14ac:dyDescent="0.25">
      <c r="A97" s="31"/>
      <c r="B97" s="31"/>
      <c r="C97" s="31"/>
      <c r="D97" s="31"/>
      <c r="E97" s="31"/>
      <c r="F97" s="31"/>
      <c r="G97" s="31"/>
      <c r="H97" s="31"/>
      <c r="I97" s="31"/>
      <c r="J97" s="31"/>
      <c r="K97" s="31"/>
      <c r="L97" s="31"/>
      <c r="M97" s="31"/>
      <c r="N97" s="31"/>
      <c r="O97" s="31"/>
      <c r="P97" s="31"/>
      <c r="Q97" s="31"/>
      <c r="R97" s="31"/>
      <c r="S97" s="31"/>
      <c r="T97" s="31"/>
      <c r="U97" s="31"/>
      <c r="V97" s="31"/>
      <c r="W97" s="31"/>
      <c r="X97" s="31"/>
      <c r="Y97" s="31"/>
      <c r="Z97" s="31"/>
      <c r="AA97" s="31"/>
      <c r="AB97" s="31"/>
      <c r="AC97" s="31"/>
      <c r="AD97" s="31"/>
      <c r="AE97" s="31"/>
      <c r="AF97" s="31"/>
      <c r="AG97" s="31"/>
      <c r="AH97" s="31"/>
      <c r="AI97" s="31"/>
      <c r="AJ97" s="31"/>
      <c r="AK97" s="31"/>
      <c r="AL97" s="31"/>
      <c r="AM97" s="31"/>
      <c r="AN97" s="31"/>
      <c r="AO97" s="31"/>
      <c r="AP97" s="31"/>
      <c r="AQ97" s="31"/>
      <c r="AR97" s="31"/>
      <c r="AS97" s="31"/>
      <c r="AT97" s="31"/>
      <c r="AU97" s="31"/>
      <c r="AV97" s="31"/>
      <c r="AW97" s="31"/>
      <c r="AX97" s="31"/>
      <c r="AY97" s="31"/>
    </row>
    <row r="98" spans="1:51" ht="15" x14ac:dyDescent="0.25">
      <c r="A98" s="31"/>
      <c r="B98" s="31"/>
      <c r="C98" s="31"/>
      <c r="D98" s="31"/>
      <c r="E98" s="31"/>
      <c r="F98" s="31"/>
      <c r="G98" s="31"/>
      <c r="H98" s="31"/>
      <c r="I98" s="31"/>
      <c r="J98" s="31"/>
      <c r="K98" s="31"/>
      <c r="L98" s="31"/>
      <c r="M98" s="31"/>
      <c r="N98" s="31"/>
      <c r="O98" s="31"/>
      <c r="P98" s="31"/>
      <c r="Q98" s="31"/>
      <c r="R98" s="31"/>
      <c r="S98" s="31"/>
      <c r="T98" s="31"/>
      <c r="U98" s="31"/>
      <c r="V98" s="31"/>
      <c r="W98" s="31"/>
      <c r="X98" s="31"/>
      <c r="Y98" s="31"/>
      <c r="Z98" s="31"/>
      <c r="AA98" s="31"/>
      <c r="AB98" s="31"/>
      <c r="AC98" s="31"/>
      <c r="AD98" s="31"/>
      <c r="AE98" s="31"/>
      <c r="AF98" s="31"/>
      <c r="AG98" s="31"/>
      <c r="AH98" s="31"/>
      <c r="AI98" s="31"/>
      <c r="AJ98" s="31"/>
      <c r="AK98" s="31"/>
      <c r="AL98" s="31"/>
      <c r="AM98" s="31"/>
      <c r="AN98" s="31"/>
      <c r="AO98" s="31"/>
      <c r="AP98" s="31"/>
      <c r="AQ98" s="31"/>
      <c r="AR98" s="31"/>
      <c r="AS98" s="31"/>
      <c r="AT98" s="31"/>
      <c r="AU98" s="31"/>
      <c r="AV98" s="31"/>
      <c r="AW98" s="31"/>
      <c r="AX98" s="31"/>
      <c r="AY98" s="31"/>
    </row>
    <row r="99" spans="1:51" ht="15" x14ac:dyDescent="0.25">
      <c r="A99" s="31"/>
      <c r="B99" s="31"/>
      <c r="C99" s="31"/>
      <c r="D99" s="31"/>
      <c r="E99" s="31"/>
      <c r="F99" s="31"/>
      <c r="G99" s="31"/>
      <c r="H99" s="31"/>
      <c r="I99" s="31"/>
      <c r="J99" s="31"/>
      <c r="K99" s="31"/>
      <c r="L99" s="31"/>
      <c r="M99" s="31"/>
      <c r="N99" s="31"/>
      <c r="O99" s="31"/>
      <c r="P99" s="31"/>
      <c r="Q99" s="31"/>
      <c r="R99" s="31"/>
      <c r="S99" s="31"/>
      <c r="T99" s="31"/>
      <c r="U99" s="31"/>
      <c r="V99" s="31"/>
      <c r="W99" s="31"/>
      <c r="X99" s="31"/>
      <c r="Y99" s="31"/>
      <c r="Z99" s="31"/>
      <c r="AA99" s="31"/>
      <c r="AB99" s="31"/>
      <c r="AC99" s="31"/>
      <c r="AD99" s="31"/>
      <c r="AE99" s="31"/>
      <c r="AF99" s="31"/>
      <c r="AG99" s="31"/>
      <c r="AH99" s="31"/>
      <c r="AI99" s="31"/>
      <c r="AJ99" s="31"/>
      <c r="AK99" s="31"/>
      <c r="AL99" s="31"/>
      <c r="AM99" s="31"/>
      <c r="AN99" s="31"/>
      <c r="AO99" s="31"/>
      <c r="AP99" s="31"/>
      <c r="AQ99" s="31"/>
      <c r="AR99" s="31"/>
      <c r="AS99" s="31"/>
      <c r="AT99" s="31"/>
      <c r="AU99" s="31"/>
      <c r="AV99" s="31"/>
      <c r="AW99" s="31"/>
      <c r="AX99" s="31"/>
      <c r="AY99" s="31"/>
    </row>
    <row r="100" spans="1:51" ht="15" x14ac:dyDescent="0.25">
      <c r="A100" s="31"/>
      <c r="B100" s="31"/>
      <c r="C100" s="31"/>
      <c r="D100" s="31"/>
      <c r="E100" s="31"/>
      <c r="F100" s="31"/>
      <c r="G100" s="31"/>
      <c r="H100" s="31"/>
      <c r="I100" s="31"/>
      <c r="J100" s="31"/>
      <c r="K100" s="31"/>
      <c r="L100" s="31"/>
      <c r="M100" s="31"/>
      <c r="N100" s="31"/>
      <c r="O100" s="31"/>
      <c r="P100" s="31"/>
      <c r="Q100" s="31"/>
      <c r="R100" s="31"/>
      <c r="S100" s="31"/>
      <c r="T100" s="31"/>
      <c r="U100" s="31"/>
      <c r="V100" s="31"/>
      <c r="W100" s="31"/>
      <c r="X100" s="31"/>
      <c r="Y100" s="31"/>
      <c r="Z100" s="31"/>
      <c r="AA100" s="31"/>
      <c r="AB100" s="31"/>
      <c r="AC100" s="31"/>
      <c r="AD100" s="31"/>
      <c r="AE100" s="31"/>
      <c r="AF100" s="31"/>
      <c r="AG100" s="31"/>
      <c r="AH100" s="31"/>
      <c r="AI100" s="31"/>
      <c r="AJ100" s="31"/>
      <c r="AK100" s="31"/>
      <c r="AL100" s="31"/>
      <c r="AM100" s="31"/>
      <c r="AN100" s="31"/>
      <c r="AO100" s="31"/>
      <c r="AP100" s="31"/>
      <c r="AQ100" s="31"/>
      <c r="AR100" s="31"/>
      <c r="AS100" s="31"/>
      <c r="AT100" s="31"/>
      <c r="AU100" s="31"/>
      <c r="AV100" s="31"/>
      <c r="AW100" s="31"/>
      <c r="AX100" s="31"/>
      <c r="AY100" s="31"/>
    </row>
  </sheetData>
  <pageMargins left="0.75" right="0.75" top="1" bottom="1"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8C8B1A-6B55-4043-888C-C5B514296ACE}">
  <dimension ref="A1:N58"/>
  <sheetViews>
    <sheetView workbookViewId="0">
      <selection activeCell="A2" sqref="A2"/>
    </sheetView>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540</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2021</v>
      </c>
      <c r="C5" s="136" t="s">
        <v>382</v>
      </c>
      <c r="D5" s="133">
        <v>2021</v>
      </c>
      <c r="E5" s="137" t="s">
        <v>383</v>
      </c>
      <c r="F5" s="133">
        <v>2022</v>
      </c>
      <c r="G5" s="118"/>
      <c r="H5" s="118"/>
      <c r="I5" s="133">
        <v>2021</v>
      </c>
      <c r="J5" s="136" t="s">
        <v>382</v>
      </c>
      <c r="K5" s="133">
        <v>2021</v>
      </c>
      <c r="L5" s="137" t="s">
        <v>383</v>
      </c>
      <c r="M5" s="133">
        <v>2022</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419.3</v>
      </c>
      <c r="C7" s="122">
        <v>3.4</v>
      </c>
      <c r="D7" s="122">
        <v>433.6</v>
      </c>
      <c r="E7" s="122">
        <v>4.2</v>
      </c>
      <c r="F7" s="122">
        <v>451.7</v>
      </c>
      <c r="G7" s="124" t="s">
        <v>0</v>
      </c>
      <c r="H7" s="124" t="s">
        <v>66</v>
      </c>
      <c r="I7" s="122">
        <v>585.1</v>
      </c>
      <c r="J7" s="122">
        <v>4.5999999999999996</v>
      </c>
      <c r="K7" s="122">
        <v>612.29999999999995</v>
      </c>
      <c r="L7" s="122">
        <v>6.4</v>
      </c>
      <c r="M7" s="122">
        <v>651.6</v>
      </c>
      <c r="N7" s="119"/>
    </row>
    <row r="8" spans="1:14" ht="15" customHeight="1" x14ac:dyDescent="0.25">
      <c r="A8" s="119" t="s">
        <v>384</v>
      </c>
      <c r="B8" s="122">
        <v>346.1</v>
      </c>
      <c r="C8" s="122">
        <v>3.8</v>
      </c>
      <c r="D8" s="122">
        <v>359.3</v>
      </c>
      <c r="E8" s="122">
        <v>3.6</v>
      </c>
      <c r="F8" s="122">
        <v>372.4</v>
      </c>
      <c r="G8" s="119"/>
      <c r="H8" s="119"/>
      <c r="I8" s="122"/>
      <c r="J8" s="122"/>
      <c r="K8" s="122"/>
      <c r="L8" s="122"/>
      <c r="M8" s="122"/>
      <c r="N8" s="119"/>
    </row>
    <row r="9" spans="1:14" ht="15" customHeight="1" x14ac:dyDescent="0.25">
      <c r="A9" s="119" t="s">
        <v>385</v>
      </c>
      <c r="B9" s="122">
        <v>73.2</v>
      </c>
      <c r="C9" s="122">
        <v>1.5</v>
      </c>
      <c r="D9" s="122">
        <v>74.3</v>
      </c>
      <c r="E9" s="122">
        <v>6.7</v>
      </c>
      <c r="F9" s="122">
        <v>79.3</v>
      </c>
      <c r="G9" s="124" t="s">
        <v>1</v>
      </c>
      <c r="H9" s="119" t="s">
        <v>386</v>
      </c>
      <c r="I9" s="122">
        <v>360.9</v>
      </c>
      <c r="J9" s="122">
        <v>6.6</v>
      </c>
      <c r="K9" s="122">
        <v>384.6</v>
      </c>
      <c r="L9" s="122">
        <v>6.9</v>
      </c>
      <c r="M9" s="122">
        <v>411.1</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227.3</v>
      </c>
      <c r="C11" s="122"/>
      <c r="D11" s="122"/>
      <c r="E11" s="122"/>
      <c r="F11" s="122">
        <v>256.3</v>
      </c>
      <c r="G11" s="124" t="s">
        <v>2</v>
      </c>
      <c r="H11" s="124" t="s">
        <v>385</v>
      </c>
      <c r="I11" s="122">
        <v>224.2</v>
      </c>
      <c r="J11" s="122">
        <v>1.6</v>
      </c>
      <c r="K11" s="122">
        <v>227.7</v>
      </c>
      <c r="L11" s="122">
        <v>5.6</v>
      </c>
      <c r="M11" s="122">
        <v>240.5</v>
      </c>
      <c r="N11" s="119"/>
    </row>
    <row r="12" spans="1:14" ht="15" customHeight="1" x14ac:dyDescent="0.25">
      <c r="A12" s="119"/>
      <c r="B12" s="122"/>
      <c r="C12" s="122"/>
      <c r="D12" s="122"/>
      <c r="E12" s="122"/>
      <c r="F12" s="122"/>
      <c r="G12" s="124" t="s">
        <v>3</v>
      </c>
      <c r="H12" s="119" t="s">
        <v>388</v>
      </c>
      <c r="I12" s="122">
        <v>93.5</v>
      </c>
      <c r="J12" s="122">
        <v>3.3</v>
      </c>
      <c r="K12" s="122">
        <v>96.6</v>
      </c>
      <c r="L12" s="122">
        <v>2.2000000000000002</v>
      </c>
      <c r="M12" s="122">
        <v>98.7</v>
      </c>
      <c r="N12" s="119"/>
    </row>
    <row r="13" spans="1:14" ht="15" customHeight="1" x14ac:dyDescent="0.25">
      <c r="A13" s="124" t="s">
        <v>62</v>
      </c>
      <c r="B13" s="122">
        <v>146.69999999999999</v>
      </c>
      <c r="C13" s="122">
        <v>1.8</v>
      </c>
      <c r="D13" s="122">
        <v>149.4</v>
      </c>
      <c r="E13" s="122">
        <v>6.5</v>
      </c>
      <c r="F13" s="122">
        <v>159.1</v>
      </c>
      <c r="G13" s="124" t="s">
        <v>389</v>
      </c>
      <c r="H13" s="124" t="s">
        <v>390</v>
      </c>
      <c r="I13" s="122">
        <v>73.2</v>
      </c>
      <c r="J13" s="122">
        <v>3.3</v>
      </c>
      <c r="K13" s="122">
        <v>75.7</v>
      </c>
      <c r="L13" s="122">
        <v>4.8</v>
      </c>
      <c r="M13" s="122">
        <v>79.3</v>
      </c>
      <c r="N13" s="119"/>
    </row>
    <row r="14" spans="1:14" ht="15" customHeight="1" x14ac:dyDescent="0.25">
      <c r="A14" s="119" t="s">
        <v>384</v>
      </c>
      <c r="B14" s="122">
        <v>120.1</v>
      </c>
      <c r="C14" s="122">
        <v>2.1</v>
      </c>
      <c r="D14" s="122">
        <v>122.5</v>
      </c>
      <c r="E14" s="122">
        <v>6.4</v>
      </c>
      <c r="F14" s="122">
        <v>130.4</v>
      </c>
      <c r="G14" s="124" t="s">
        <v>391</v>
      </c>
      <c r="H14" s="124" t="s">
        <v>392</v>
      </c>
      <c r="I14" s="122">
        <v>57.5</v>
      </c>
      <c r="J14" s="122">
        <v>-3.6</v>
      </c>
      <c r="K14" s="122">
        <v>55.5</v>
      </c>
      <c r="L14" s="122">
        <v>12.6</v>
      </c>
      <c r="M14" s="122">
        <v>62.5</v>
      </c>
      <c r="N14" s="119"/>
    </row>
    <row r="15" spans="1:14" ht="15" customHeight="1" x14ac:dyDescent="0.25">
      <c r="A15" s="119" t="s">
        <v>385</v>
      </c>
      <c r="B15" s="122">
        <v>26.7</v>
      </c>
      <c r="C15" s="122">
        <v>0.8</v>
      </c>
      <c r="D15" s="122">
        <v>26.9</v>
      </c>
      <c r="E15" s="122">
        <v>6.8</v>
      </c>
      <c r="F15" s="122">
        <v>28.7</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77.2</v>
      </c>
      <c r="C17" s="122"/>
      <c r="D17" s="122"/>
      <c r="E17" s="122"/>
      <c r="F17" s="122">
        <v>91.5</v>
      </c>
      <c r="G17" s="124" t="s">
        <v>4</v>
      </c>
      <c r="H17" s="124" t="s">
        <v>80</v>
      </c>
      <c r="I17" s="122">
        <v>184.4</v>
      </c>
      <c r="J17" s="122">
        <v>1.8</v>
      </c>
      <c r="K17" s="122">
        <v>187.7</v>
      </c>
      <c r="L17" s="122">
        <v>6.5</v>
      </c>
      <c r="M17" s="122">
        <v>199.9</v>
      </c>
      <c r="N17" s="119"/>
    </row>
    <row r="18" spans="1:14" ht="15" customHeight="1" x14ac:dyDescent="0.25">
      <c r="A18" s="119"/>
      <c r="B18" s="122"/>
      <c r="C18" s="122"/>
      <c r="D18" s="122"/>
      <c r="E18" s="122"/>
      <c r="F18" s="122"/>
      <c r="G18" s="124" t="s">
        <v>394</v>
      </c>
      <c r="H18" s="119" t="s">
        <v>60</v>
      </c>
      <c r="I18" s="122">
        <v>154.5</v>
      </c>
      <c r="J18" s="122">
        <v>3.1</v>
      </c>
      <c r="K18" s="122">
        <v>159.19999999999999</v>
      </c>
      <c r="L18" s="122">
        <v>6.5</v>
      </c>
      <c r="M18" s="122">
        <v>169.6</v>
      </c>
      <c r="N18" s="119"/>
    </row>
    <row r="19" spans="1:14" ht="15" customHeight="1" x14ac:dyDescent="0.25">
      <c r="A19" s="119"/>
      <c r="B19" s="122"/>
      <c r="C19" s="122"/>
      <c r="D19" s="122"/>
      <c r="E19" s="122"/>
      <c r="F19" s="122"/>
      <c r="G19" s="124" t="s">
        <v>70</v>
      </c>
      <c r="H19" s="119" t="s">
        <v>71</v>
      </c>
      <c r="I19" s="122">
        <v>48</v>
      </c>
      <c r="J19" s="122">
        <v>1</v>
      </c>
      <c r="K19" s="122">
        <v>48.5</v>
      </c>
      <c r="L19" s="122">
        <v>7</v>
      </c>
      <c r="M19" s="122">
        <v>51.9</v>
      </c>
      <c r="N19" s="119"/>
    </row>
    <row r="20" spans="1:14" ht="15" customHeight="1" x14ac:dyDescent="0.25">
      <c r="G20" s="124" t="s">
        <v>72</v>
      </c>
      <c r="H20" s="124" t="s">
        <v>81</v>
      </c>
      <c r="I20" s="122">
        <v>106.6</v>
      </c>
      <c r="J20" s="122">
        <v>4</v>
      </c>
      <c r="K20" s="122">
        <v>110.8</v>
      </c>
      <c r="L20" s="122">
        <v>6.3</v>
      </c>
      <c r="M20" s="122">
        <v>117.8</v>
      </c>
      <c r="N20" s="119"/>
    </row>
    <row r="21" spans="1:14" ht="15" customHeight="1" x14ac:dyDescent="0.25">
      <c r="A21" s="124"/>
      <c r="B21" s="122"/>
      <c r="C21" s="122"/>
      <c r="D21" s="122"/>
      <c r="E21" s="122"/>
      <c r="F21" s="122"/>
      <c r="G21" s="124" t="s">
        <v>395</v>
      </c>
      <c r="H21" s="124" t="s">
        <v>61</v>
      </c>
      <c r="I21" s="122">
        <v>29.9</v>
      </c>
      <c r="J21" s="122">
        <v>-4.8</v>
      </c>
      <c r="K21" s="122">
        <v>28.5</v>
      </c>
      <c r="L21" s="122">
        <v>6.3</v>
      </c>
      <c r="M21" s="122">
        <v>30.3</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3.1</v>
      </c>
      <c r="J23" s="122"/>
      <c r="K23" s="122">
        <v>1.6</v>
      </c>
      <c r="L23" s="122"/>
      <c r="M23" s="122">
        <v>3.7</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870.6</v>
      </c>
      <c r="C25" s="122">
        <v>4.3</v>
      </c>
      <c r="D25" s="122">
        <v>908.3</v>
      </c>
      <c r="E25" s="122">
        <v>5.5</v>
      </c>
      <c r="F25" s="122">
        <v>958.5</v>
      </c>
      <c r="G25" s="124" t="s">
        <v>82</v>
      </c>
      <c r="H25" s="124" t="s">
        <v>74</v>
      </c>
      <c r="I25" s="122">
        <v>772.6</v>
      </c>
      <c r="J25" s="122">
        <v>3.8</v>
      </c>
      <c r="K25" s="122">
        <v>801.6</v>
      </c>
      <c r="L25" s="122">
        <v>6.7</v>
      </c>
      <c r="M25" s="122">
        <v>855.1</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634.20000000000005</v>
      </c>
      <c r="C27" s="122">
        <v>3.8</v>
      </c>
      <c r="D27" s="122">
        <v>658.6</v>
      </c>
      <c r="E27" s="122">
        <v>20.7</v>
      </c>
      <c r="F27" s="122">
        <v>795.2</v>
      </c>
      <c r="G27" s="124" t="s">
        <v>104</v>
      </c>
      <c r="H27" s="124" t="s">
        <v>75</v>
      </c>
      <c r="I27" s="122">
        <v>732.2</v>
      </c>
      <c r="J27" s="122">
        <v>4.5</v>
      </c>
      <c r="K27" s="122">
        <v>765.2</v>
      </c>
      <c r="L27" s="122">
        <v>17.399999999999999</v>
      </c>
      <c r="M27" s="122">
        <v>898.7</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1504.8</v>
      </c>
      <c r="C29" s="139">
        <v>4.0999999999999996</v>
      </c>
      <c r="D29" s="139">
        <v>1566.9</v>
      </c>
      <c r="E29" s="139">
        <v>11.9</v>
      </c>
      <c r="F29" s="139">
        <v>1753.8</v>
      </c>
      <c r="G29" s="136" t="s">
        <v>397</v>
      </c>
      <c r="H29" s="136" t="s">
        <v>83</v>
      </c>
      <c r="I29" s="139">
        <v>1504.8</v>
      </c>
      <c r="J29" s="139">
        <v>4.0999999999999996</v>
      </c>
      <c r="K29" s="139">
        <v>1566.9</v>
      </c>
      <c r="L29" s="139">
        <v>11.9</v>
      </c>
      <c r="M29" s="139">
        <v>1753.8</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247.2</v>
      </c>
      <c r="C31" s="122"/>
      <c r="D31" s="122"/>
      <c r="E31" s="122"/>
      <c r="F31" s="122">
        <v>319.39999999999998</v>
      </c>
      <c r="G31" s="124" t="s">
        <v>6</v>
      </c>
      <c r="H31" s="124" t="s">
        <v>87</v>
      </c>
      <c r="I31" s="122">
        <v>98</v>
      </c>
      <c r="J31" s="122"/>
      <c r="K31" s="122"/>
      <c r="L31" s="122"/>
      <c r="M31" s="122">
        <v>103.5</v>
      </c>
      <c r="N31" s="119"/>
    </row>
    <row r="32" spans="1:14" ht="15" customHeight="1" x14ac:dyDescent="0.25">
      <c r="A32" s="124" t="s">
        <v>399</v>
      </c>
      <c r="B32" s="122">
        <v>24.5</v>
      </c>
      <c r="C32" s="122"/>
      <c r="D32" s="122"/>
      <c r="E32" s="122"/>
      <c r="F32" s="122">
        <v>23.9</v>
      </c>
      <c r="G32" s="124" t="s">
        <v>7</v>
      </c>
      <c r="H32" s="124" t="s">
        <v>400</v>
      </c>
      <c r="I32" s="122">
        <v>261.2</v>
      </c>
      <c r="J32" s="122"/>
      <c r="K32" s="122"/>
      <c r="L32" s="122"/>
      <c r="M32" s="122">
        <v>310</v>
      </c>
      <c r="N32" s="119"/>
    </row>
    <row r="33" spans="1:14" ht="15" customHeight="1" x14ac:dyDescent="0.25">
      <c r="A33" s="124" t="s">
        <v>401</v>
      </c>
      <c r="B33" s="122">
        <v>105.5</v>
      </c>
      <c r="C33" s="122"/>
      <c r="D33" s="122"/>
      <c r="E33" s="122"/>
      <c r="F33" s="122">
        <v>88.3</v>
      </c>
      <c r="G33" s="124" t="s">
        <v>8</v>
      </c>
      <c r="H33" s="124" t="s">
        <v>402</v>
      </c>
      <c r="I33" s="122">
        <v>18</v>
      </c>
      <c r="J33" s="122"/>
      <c r="K33" s="122"/>
      <c r="L33" s="122"/>
      <c r="M33" s="122">
        <v>18.2</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377.2</v>
      </c>
      <c r="C35" s="122"/>
      <c r="D35" s="122"/>
      <c r="E35" s="122"/>
      <c r="F35" s="122">
        <v>431.6</v>
      </c>
      <c r="G35" s="124" t="s">
        <v>9</v>
      </c>
      <c r="H35" s="124" t="s">
        <v>95</v>
      </c>
      <c r="I35" s="122">
        <v>377.2</v>
      </c>
      <c r="J35" s="122"/>
      <c r="K35" s="122"/>
      <c r="L35" s="122"/>
      <c r="M35" s="122">
        <v>431.6</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DFAA3-4814-4432-A43F-9536CC5CE805}">
  <dimension ref="A1:N58"/>
  <sheetViews>
    <sheetView workbookViewId="0">
      <selection activeCell="A2" sqref="A2"/>
    </sheetView>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541</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2022</v>
      </c>
      <c r="C5" s="136" t="s">
        <v>382</v>
      </c>
      <c r="D5" s="133">
        <v>2022</v>
      </c>
      <c r="E5" s="137" t="s">
        <v>383</v>
      </c>
      <c r="F5" s="133">
        <v>2023</v>
      </c>
      <c r="G5" s="118"/>
      <c r="H5" s="118"/>
      <c r="I5" s="133">
        <v>2022</v>
      </c>
      <c r="J5" s="136" t="s">
        <v>382</v>
      </c>
      <c r="K5" s="133">
        <v>2022</v>
      </c>
      <c r="L5" s="137" t="s">
        <v>383</v>
      </c>
      <c r="M5" s="133">
        <v>2023</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451.7</v>
      </c>
      <c r="C7" s="122">
        <v>1</v>
      </c>
      <c r="D7" s="122">
        <v>456.4</v>
      </c>
      <c r="E7" s="122">
        <v>6.7</v>
      </c>
      <c r="F7" s="122">
        <v>486.7</v>
      </c>
      <c r="G7" s="124" t="s">
        <v>0</v>
      </c>
      <c r="H7" s="124" t="s">
        <v>66</v>
      </c>
      <c r="I7" s="122">
        <v>651.6</v>
      </c>
      <c r="J7" s="122">
        <v>1.3</v>
      </c>
      <c r="K7" s="122">
        <v>660.1</v>
      </c>
      <c r="L7" s="122">
        <v>7.1</v>
      </c>
      <c r="M7" s="122">
        <v>707</v>
      </c>
      <c r="N7" s="119"/>
    </row>
    <row r="8" spans="1:14" ht="15" customHeight="1" x14ac:dyDescent="0.25">
      <c r="A8" s="119" t="s">
        <v>384</v>
      </c>
      <c r="B8" s="122">
        <v>372.4</v>
      </c>
      <c r="C8" s="122">
        <v>1.1000000000000001</v>
      </c>
      <c r="D8" s="122">
        <v>376.4</v>
      </c>
      <c r="E8" s="122">
        <v>7</v>
      </c>
      <c r="F8" s="122">
        <v>402.8</v>
      </c>
      <c r="G8" s="119"/>
      <c r="H8" s="119"/>
      <c r="I8" s="122"/>
      <c r="J8" s="122"/>
      <c r="K8" s="122"/>
      <c r="L8" s="122"/>
      <c r="M8" s="122"/>
      <c r="N8" s="119"/>
    </row>
    <row r="9" spans="1:14" ht="15" customHeight="1" x14ac:dyDescent="0.25">
      <c r="A9" s="119" t="s">
        <v>385</v>
      </c>
      <c r="B9" s="122">
        <v>79.3</v>
      </c>
      <c r="C9" s="122">
        <v>0.8</v>
      </c>
      <c r="D9" s="122">
        <v>79.900000000000006</v>
      </c>
      <c r="E9" s="122">
        <v>5</v>
      </c>
      <c r="F9" s="122">
        <v>83.9</v>
      </c>
      <c r="G9" s="124" t="s">
        <v>1</v>
      </c>
      <c r="H9" s="119" t="s">
        <v>386</v>
      </c>
      <c r="I9" s="122">
        <v>411.1</v>
      </c>
      <c r="J9" s="122">
        <v>0.7</v>
      </c>
      <c r="K9" s="122">
        <v>413.7</v>
      </c>
      <c r="L9" s="122">
        <v>8.4</v>
      </c>
      <c r="M9" s="122">
        <v>448.3</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256.3</v>
      </c>
      <c r="C11" s="122"/>
      <c r="D11" s="122"/>
      <c r="E11" s="122"/>
      <c r="F11" s="122">
        <v>280.3</v>
      </c>
      <c r="G11" s="124" t="s">
        <v>2</v>
      </c>
      <c r="H11" s="124" t="s">
        <v>385</v>
      </c>
      <c r="I11" s="122">
        <v>240.5</v>
      </c>
      <c r="J11" s="122">
        <v>2.4</v>
      </c>
      <c r="K11" s="122">
        <v>246.4</v>
      </c>
      <c r="L11" s="122">
        <v>5</v>
      </c>
      <c r="M11" s="122">
        <v>258.7</v>
      </c>
      <c r="N11" s="119"/>
    </row>
    <row r="12" spans="1:14" ht="15" customHeight="1" x14ac:dyDescent="0.25">
      <c r="A12" s="119"/>
      <c r="B12" s="122"/>
      <c r="C12" s="122"/>
      <c r="D12" s="122"/>
      <c r="E12" s="122"/>
      <c r="F12" s="122"/>
      <c r="G12" s="124" t="s">
        <v>3</v>
      </c>
      <c r="H12" s="119" t="s">
        <v>388</v>
      </c>
      <c r="I12" s="122">
        <v>98.7</v>
      </c>
      <c r="J12" s="122">
        <v>3.6</v>
      </c>
      <c r="K12" s="122">
        <v>102.3</v>
      </c>
      <c r="L12" s="122">
        <v>5.5</v>
      </c>
      <c r="M12" s="122">
        <v>107.9</v>
      </c>
      <c r="N12" s="119"/>
    </row>
    <row r="13" spans="1:14" ht="15" customHeight="1" x14ac:dyDescent="0.25">
      <c r="A13" s="124" t="s">
        <v>62</v>
      </c>
      <c r="B13" s="122">
        <v>159.1</v>
      </c>
      <c r="C13" s="122">
        <v>-1.4</v>
      </c>
      <c r="D13" s="122">
        <v>156.80000000000001</v>
      </c>
      <c r="E13" s="122">
        <v>3.2</v>
      </c>
      <c r="F13" s="122">
        <v>161.9</v>
      </c>
      <c r="G13" s="124" t="s">
        <v>389</v>
      </c>
      <c r="H13" s="124" t="s">
        <v>390</v>
      </c>
      <c r="I13" s="122">
        <v>79.3</v>
      </c>
      <c r="J13" s="122">
        <v>2.2000000000000002</v>
      </c>
      <c r="K13" s="122">
        <v>81</v>
      </c>
      <c r="L13" s="122">
        <v>3.6</v>
      </c>
      <c r="M13" s="122">
        <v>83.9</v>
      </c>
      <c r="N13" s="119"/>
    </row>
    <row r="14" spans="1:14" ht="15" customHeight="1" x14ac:dyDescent="0.25">
      <c r="A14" s="119" t="s">
        <v>384</v>
      </c>
      <c r="B14" s="122">
        <v>130.4</v>
      </c>
      <c r="C14" s="122">
        <v>-2.1</v>
      </c>
      <c r="D14" s="122">
        <v>127.7</v>
      </c>
      <c r="E14" s="122">
        <v>3</v>
      </c>
      <c r="F14" s="122">
        <v>131.5</v>
      </c>
      <c r="G14" s="124" t="s">
        <v>391</v>
      </c>
      <c r="H14" s="124" t="s">
        <v>392</v>
      </c>
      <c r="I14" s="122">
        <v>62.5</v>
      </c>
      <c r="J14" s="122">
        <v>0.9</v>
      </c>
      <c r="K14" s="122">
        <v>63</v>
      </c>
      <c r="L14" s="122">
        <v>6.1</v>
      </c>
      <c r="M14" s="122">
        <v>66.900000000000006</v>
      </c>
      <c r="N14" s="119"/>
    </row>
    <row r="15" spans="1:14" ht="15" customHeight="1" x14ac:dyDescent="0.25">
      <c r="A15" s="119" t="s">
        <v>385</v>
      </c>
      <c r="B15" s="122">
        <v>28.7</v>
      </c>
      <c r="C15" s="122">
        <v>1.4</v>
      </c>
      <c r="D15" s="122">
        <v>29.1</v>
      </c>
      <c r="E15" s="122">
        <v>4.0999999999999996</v>
      </c>
      <c r="F15" s="122">
        <v>30.3</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91.5</v>
      </c>
      <c r="C17" s="122"/>
      <c r="D17" s="122"/>
      <c r="E17" s="122"/>
      <c r="F17" s="122">
        <v>99.3</v>
      </c>
      <c r="G17" s="124" t="s">
        <v>4</v>
      </c>
      <c r="H17" s="124" t="s">
        <v>80</v>
      </c>
      <c r="I17" s="122">
        <v>199.9</v>
      </c>
      <c r="J17" s="122">
        <v>4.9000000000000004</v>
      </c>
      <c r="K17" s="122">
        <v>209.7</v>
      </c>
      <c r="L17" s="122">
        <v>3.2</v>
      </c>
      <c r="M17" s="122">
        <v>216.5</v>
      </c>
      <c r="N17" s="119"/>
    </row>
    <row r="18" spans="1:14" ht="15" customHeight="1" x14ac:dyDescent="0.25">
      <c r="A18" s="119"/>
      <c r="B18" s="122"/>
      <c r="C18" s="122"/>
      <c r="D18" s="122"/>
      <c r="E18" s="122"/>
      <c r="F18" s="122"/>
      <c r="G18" s="124" t="s">
        <v>394</v>
      </c>
      <c r="H18" s="119" t="s">
        <v>60</v>
      </c>
      <c r="I18" s="122">
        <v>169.6</v>
      </c>
      <c r="J18" s="122">
        <v>5.7</v>
      </c>
      <c r="K18" s="122">
        <v>179.3</v>
      </c>
      <c r="L18" s="122">
        <v>3.1</v>
      </c>
      <c r="M18" s="122">
        <v>184.8</v>
      </c>
      <c r="N18" s="119"/>
    </row>
    <row r="19" spans="1:14" ht="15" customHeight="1" x14ac:dyDescent="0.25">
      <c r="A19" s="119"/>
      <c r="B19" s="122"/>
      <c r="C19" s="122"/>
      <c r="D19" s="122"/>
      <c r="E19" s="122"/>
      <c r="F19" s="122"/>
      <c r="G19" s="124" t="s">
        <v>70</v>
      </c>
      <c r="H19" s="119" t="s">
        <v>71</v>
      </c>
      <c r="I19" s="122">
        <v>51.9</v>
      </c>
      <c r="J19" s="122">
        <v>-0.4</v>
      </c>
      <c r="K19" s="122">
        <v>51.6</v>
      </c>
      <c r="L19" s="122">
        <v>3.2</v>
      </c>
      <c r="M19" s="122">
        <v>53.3</v>
      </c>
      <c r="N19" s="119"/>
    </row>
    <row r="20" spans="1:14" ht="15" customHeight="1" x14ac:dyDescent="0.25">
      <c r="G20" s="124" t="s">
        <v>72</v>
      </c>
      <c r="H20" s="124" t="s">
        <v>81</v>
      </c>
      <c r="I20" s="122">
        <v>117.8</v>
      </c>
      <c r="J20" s="122">
        <v>8.4</v>
      </c>
      <c r="K20" s="122">
        <v>127.7</v>
      </c>
      <c r="L20" s="122">
        <v>3</v>
      </c>
      <c r="M20" s="122">
        <v>131.5</v>
      </c>
      <c r="N20" s="119"/>
    </row>
    <row r="21" spans="1:14" ht="15" customHeight="1" x14ac:dyDescent="0.25">
      <c r="A21" s="124"/>
      <c r="B21" s="122"/>
      <c r="C21" s="122"/>
      <c r="D21" s="122"/>
      <c r="E21" s="122"/>
      <c r="F21" s="122"/>
      <c r="G21" s="124" t="s">
        <v>395</v>
      </c>
      <c r="H21" s="124" t="s">
        <v>61</v>
      </c>
      <c r="I21" s="122">
        <v>30.3</v>
      </c>
      <c r="J21" s="122">
        <v>0.5</v>
      </c>
      <c r="K21" s="122">
        <v>30.4</v>
      </c>
      <c r="L21" s="122">
        <v>4.0999999999999996</v>
      </c>
      <c r="M21" s="122">
        <v>31.7</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3.7</v>
      </c>
      <c r="J23" s="122"/>
      <c r="K23" s="122">
        <v>-0.8</v>
      </c>
      <c r="L23" s="122"/>
      <c r="M23" s="122">
        <v>-2.5</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958.5</v>
      </c>
      <c r="C25" s="122">
        <v>0.7</v>
      </c>
      <c r="D25" s="122">
        <v>964.8</v>
      </c>
      <c r="E25" s="122">
        <v>6.6</v>
      </c>
      <c r="F25" s="122">
        <v>1028.2</v>
      </c>
      <c r="G25" s="124" t="s">
        <v>82</v>
      </c>
      <c r="H25" s="124" t="s">
        <v>74</v>
      </c>
      <c r="I25" s="122">
        <v>855.1</v>
      </c>
      <c r="J25" s="122">
        <v>1.6</v>
      </c>
      <c r="K25" s="122">
        <v>869</v>
      </c>
      <c r="L25" s="122">
        <v>6</v>
      </c>
      <c r="M25" s="122">
        <v>921</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795.2</v>
      </c>
      <c r="C27" s="122">
        <v>1.9</v>
      </c>
      <c r="D27" s="122">
        <v>810.5</v>
      </c>
      <c r="E27" s="122">
        <v>-0.3</v>
      </c>
      <c r="F27" s="122">
        <v>808.3</v>
      </c>
      <c r="G27" s="124" t="s">
        <v>104</v>
      </c>
      <c r="H27" s="124" t="s">
        <v>75</v>
      </c>
      <c r="I27" s="122">
        <v>898.7</v>
      </c>
      <c r="J27" s="122">
        <v>0.8</v>
      </c>
      <c r="K27" s="122">
        <v>906.3</v>
      </c>
      <c r="L27" s="122">
        <v>1</v>
      </c>
      <c r="M27" s="122">
        <v>915.5</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1753.8</v>
      </c>
      <c r="C29" s="139">
        <v>1.2</v>
      </c>
      <c r="D29" s="139">
        <v>1775.3</v>
      </c>
      <c r="E29" s="139">
        <v>3.4</v>
      </c>
      <c r="F29" s="139">
        <v>1836.5</v>
      </c>
      <c r="G29" s="136" t="s">
        <v>397</v>
      </c>
      <c r="H29" s="136" t="s">
        <v>83</v>
      </c>
      <c r="I29" s="139">
        <v>1753.8</v>
      </c>
      <c r="J29" s="139">
        <v>1.2</v>
      </c>
      <c r="K29" s="139">
        <v>1775.3</v>
      </c>
      <c r="L29" s="139">
        <v>3.4</v>
      </c>
      <c r="M29" s="139">
        <v>1836.5</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319.39999999999998</v>
      </c>
      <c r="C31" s="122"/>
      <c r="D31" s="122"/>
      <c r="E31" s="122"/>
      <c r="F31" s="122">
        <v>340.4</v>
      </c>
      <c r="G31" s="124" t="s">
        <v>6</v>
      </c>
      <c r="H31" s="124" t="s">
        <v>87</v>
      </c>
      <c r="I31" s="122">
        <v>103.5</v>
      </c>
      <c r="J31" s="122"/>
      <c r="K31" s="122"/>
      <c r="L31" s="122"/>
      <c r="M31" s="122">
        <v>107.2</v>
      </c>
      <c r="N31" s="119"/>
    </row>
    <row r="32" spans="1:14" ht="15" customHeight="1" x14ac:dyDescent="0.25">
      <c r="A32" s="124" t="s">
        <v>399</v>
      </c>
      <c r="B32" s="122">
        <v>23.9</v>
      </c>
      <c r="C32" s="122"/>
      <c r="D32" s="122"/>
      <c r="E32" s="122"/>
      <c r="F32" s="122">
        <v>25.3</v>
      </c>
      <c r="G32" s="124" t="s">
        <v>7</v>
      </c>
      <c r="H32" s="124" t="s">
        <v>400</v>
      </c>
      <c r="I32" s="122">
        <v>310</v>
      </c>
      <c r="J32" s="122"/>
      <c r="K32" s="122"/>
      <c r="L32" s="122"/>
      <c r="M32" s="122">
        <v>330.9</v>
      </c>
      <c r="N32" s="119"/>
    </row>
    <row r="33" spans="1:14" ht="15" customHeight="1" x14ac:dyDescent="0.25">
      <c r="A33" s="124" t="s">
        <v>401</v>
      </c>
      <c r="B33" s="122">
        <v>88.3</v>
      </c>
      <c r="C33" s="122"/>
      <c r="D33" s="122"/>
      <c r="E33" s="122"/>
      <c r="F33" s="122">
        <v>93.5</v>
      </c>
      <c r="G33" s="124" t="s">
        <v>8</v>
      </c>
      <c r="H33" s="124" t="s">
        <v>402</v>
      </c>
      <c r="I33" s="122">
        <v>18.2</v>
      </c>
      <c r="J33" s="122"/>
      <c r="K33" s="122"/>
      <c r="L33" s="122"/>
      <c r="M33" s="122">
        <v>21.1</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431.6</v>
      </c>
      <c r="C35" s="122"/>
      <c r="D35" s="122"/>
      <c r="E35" s="122"/>
      <c r="F35" s="122">
        <v>459.1</v>
      </c>
      <c r="G35" s="124" t="s">
        <v>9</v>
      </c>
      <c r="H35" s="124" t="s">
        <v>95</v>
      </c>
      <c r="I35" s="122">
        <v>431.6</v>
      </c>
      <c r="J35" s="122"/>
      <c r="K35" s="122"/>
      <c r="L35" s="122"/>
      <c r="M35" s="122">
        <v>459.1</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0B28BF-6206-4AC8-903C-5D6600CA7022}">
  <dimension ref="A1:N58"/>
  <sheetViews>
    <sheetView workbookViewId="0"/>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546</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2023</v>
      </c>
      <c r="C5" s="136" t="s">
        <v>382</v>
      </c>
      <c r="D5" s="133">
        <v>2023</v>
      </c>
      <c r="E5" s="137" t="s">
        <v>383</v>
      </c>
      <c r="F5" s="133">
        <v>2024</v>
      </c>
      <c r="G5" s="118"/>
      <c r="H5" s="118"/>
      <c r="I5" s="133">
        <v>2023</v>
      </c>
      <c r="J5" s="136" t="s">
        <v>382</v>
      </c>
      <c r="K5" s="133">
        <v>2023</v>
      </c>
      <c r="L5" s="137" t="s">
        <v>383</v>
      </c>
      <c r="M5" s="133">
        <v>2024</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486.7</v>
      </c>
      <c r="C7" s="122">
        <v>0.6</v>
      </c>
      <c r="D7" s="122">
        <v>489.7</v>
      </c>
      <c r="E7" s="122">
        <v>5.8</v>
      </c>
      <c r="F7" s="122">
        <v>518.1</v>
      </c>
      <c r="G7" s="124" t="s">
        <v>0</v>
      </c>
      <c r="H7" s="124" t="s">
        <v>66</v>
      </c>
      <c r="I7" s="122">
        <v>707</v>
      </c>
      <c r="J7" s="122">
        <v>2.5</v>
      </c>
      <c r="K7" s="122">
        <v>724.8</v>
      </c>
      <c r="L7" s="122">
        <v>3.5</v>
      </c>
      <c r="M7" s="122">
        <v>750.1</v>
      </c>
      <c r="N7" s="119"/>
    </row>
    <row r="8" spans="1:14" ht="15" customHeight="1" x14ac:dyDescent="0.25">
      <c r="A8" s="119" t="s">
        <v>384</v>
      </c>
      <c r="B8" s="122">
        <v>402.8</v>
      </c>
      <c r="C8" s="122">
        <v>0.3</v>
      </c>
      <c r="D8" s="122">
        <v>403.8</v>
      </c>
      <c r="E8" s="122">
        <v>5.6</v>
      </c>
      <c r="F8" s="122">
        <v>426.6</v>
      </c>
      <c r="G8" s="119"/>
      <c r="H8" s="119"/>
      <c r="I8" s="122"/>
      <c r="J8" s="122"/>
      <c r="K8" s="122"/>
      <c r="L8" s="122"/>
      <c r="M8" s="122"/>
      <c r="N8" s="119"/>
    </row>
    <row r="9" spans="1:14" ht="15" customHeight="1" x14ac:dyDescent="0.25">
      <c r="A9" s="119" t="s">
        <v>385</v>
      </c>
      <c r="B9" s="122">
        <v>83.9</v>
      </c>
      <c r="C9" s="122">
        <v>2.2999999999999998</v>
      </c>
      <c r="D9" s="122">
        <v>85.9</v>
      </c>
      <c r="E9" s="122">
        <v>6.5</v>
      </c>
      <c r="F9" s="122">
        <v>91.5</v>
      </c>
      <c r="G9" s="124" t="s">
        <v>1</v>
      </c>
      <c r="H9" s="119" t="s">
        <v>386</v>
      </c>
      <c r="I9" s="122">
        <v>448.3</v>
      </c>
      <c r="J9" s="122">
        <v>2.2999999999999998</v>
      </c>
      <c r="K9" s="122">
        <v>458.8</v>
      </c>
      <c r="L9" s="122">
        <v>2.6</v>
      </c>
      <c r="M9" s="122">
        <v>470.7</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280.3</v>
      </c>
      <c r="C11" s="122"/>
      <c r="D11" s="122"/>
      <c r="E11" s="122"/>
      <c r="F11" s="122">
        <v>284.39999999999998</v>
      </c>
      <c r="G11" s="124" t="s">
        <v>2</v>
      </c>
      <c r="H11" s="124" t="s">
        <v>385</v>
      </c>
      <c r="I11" s="122">
        <v>258.7</v>
      </c>
      <c r="J11" s="122">
        <v>2.8</v>
      </c>
      <c r="K11" s="122">
        <v>266</v>
      </c>
      <c r="L11" s="122">
        <v>5</v>
      </c>
      <c r="M11" s="122">
        <v>279.39999999999998</v>
      </c>
      <c r="N11" s="119"/>
    </row>
    <row r="12" spans="1:14" ht="15" customHeight="1" x14ac:dyDescent="0.25">
      <c r="A12" s="119"/>
      <c r="B12" s="122"/>
      <c r="C12" s="122"/>
      <c r="D12" s="122"/>
      <c r="E12" s="122"/>
      <c r="F12" s="122"/>
      <c r="G12" s="124" t="s">
        <v>3</v>
      </c>
      <c r="H12" s="119" t="s">
        <v>388</v>
      </c>
      <c r="I12" s="122">
        <v>107.9</v>
      </c>
      <c r="J12" s="122">
        <v>3.4</v>
      </c>
      <c r="K12" s="122">
        <v>111.6</v>
      </c>
      <c r="L12" s="122">
        <v>5.5</v>
      </c>
      <c r="M12" s="122">
        <v>117.7</v>
      </c>
      <c r="N12" s="119"/>
    </row>
    <row r="13" spans="1:14" ht="15" customHeight="1" x14ac:dyDescent="0.25">
      <c r="A13" s="124" t="s">
        <v>62</v>
      </c>
      <c r="B13" s="122">
        <v>161.9</v>
      </c>
      <c r="C13" s="122">
        <v>1.6</v>
      </c>
      <c r="D13" s="122">
        <v>164.5</v>
      </c>
      <c r="E13" s="122">
        <v>2.6</v>
      </c>
      <c r="F13" s="122">
        <v>168.7</v>
      </c>
      <c r="G13" s="124" t="s">
        <v>389</v>
      </c>
      <c r="H13" s="124" t="s">
        <v>390</v>
      </c>
      <c r="I13" s="122">
        <v>83.9</v>
      </c>
      <c r="J13" s="122">
        <v>2.7</v>
      </c>
      <c r="K13" s="122">
        <v>86.2</v>
      </c>
      <c r="L13" s="122">
        <v>6.1</v>
      </c>
      <c r="M13" s="122">
        <v>91.5</v>
      </c>
      <c r="N13" s="119"/>
    </row>
    <row r="14" spans="1:14" ht="15" customHeight="1" x14ac:dyDescent="0.25">
      <c r="A14" s="119" t="s">
        <v>384</v>
      </c>
      <c r="B14" s="122">
        <v>131.5</v>
      </c>
      <c r="C14" s="122">
        <v>1.7</v>
      </c>
      <c r="D14" s="122">
        <v>133.80000000000001</v>
      </c>
      <c r="E14" s="122">
        <v>2.4</v>
      </c>
      <c r="F14" s="122">
        <v>137</v>
      </c>
      <c r="G14" s="124" t="s">
        <v>391</v>
      </c>
      <c r="H14" s="124" t="s">
        <v>392</v>
      </c>
      <c r="I14" s="122">
        <v>66.900000000000006</v>
      </c>
      <c r="J14" s="122">
        <v>2.1</v>
      </c>
      <c r="K14" s="122">
        <v>68.3</v>
      </c>
      <c r="L14" s="122">
        <v>2.8</v>
      </c>
      <c r="M14" s="122">
        <v>70.2</v>
      </c>
      <c r="N14" s="119"/>
    </row>
    <row r="15" spans="1:14" ht="15" customHeight="1" x14ac:dyDescent="0.25">
      <c r="A15" s="119" t="s">
        <v>385</v>
      </c>
      <c r="B15" s="122">
        <v>30.3</v>
      </c>
      <c r="C15" s="122">
        <v>1.4</v>
      </c>
      <c r="D15" s="122">
        <v>30.7</v>
      </c>
      <c r="E15" s="122">
        <v>3.1</v>
      </c>
      <c r="F15" s="122">
        <v>31.7</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99.3</v>
      </c>
      <c r="C17" s="122"/>
      <c r="D17" s="122"/>
      <c r="E17" s="122"/>
      <c r="F17" s="122">
        <v>106.1</v>
      </c>
      <c r="G17" s="124" t="s">
        <v>4</v>
      </c>
      <c r="H17" s="124" t="s">
        <v>80</v>
      </c>
      <c r="I17" s="122">
        <v>216.5</v>
      </c>
      <c r="J17" s="122">
        <v>-0.6</v>
      </c>
      <c r="K17" s="122">
        <v>215.1</v>
      </c>
      <c r="L17" s="122">
        <v>2.6</v>
      </c>
      <c r="M17" s="122">
        <v>220.6</v>
      </c>
      <c r="N17" s="119"/>
    </row>
    <row r="18" spans="1:14" ht="15" customHeight="1" x14ac:dyDescent="0.25">
      <c r="A18" s="119"/>
      <c r="B18" s="122"/>
      <c r="C18" s="122"/>
      <c r="D18" s="122"/>
      <c r="E18" s="122"/>
      <c r="F18" s="122"/>
      <c r="G18" s="124" t="s">
        <v>394</v>
      </c>
      <c r="H18" s="119" t="s">
        <v>60</v>
      </c>
      <c r="I18" s="122">
        <v>184.8</v>
      </c>
      <c r="J18" s="122">
        <v>-1.5</v>
      </c>
      <c r="K18" s="122">
        <v>182</v>
      </c>
      <c r="L18" s="122">
        <v>2.5</v>
      </c>
      <c r="M18" s="122">
        <v>186.5</v>
      </c>
      <c r="N18" s="119"/>
    </row>
    <row r="19" spans="1:14" ht="15" customHeight="1" x14ac:dyDescent="0.25">
      <c r="A19" s="119"/>
      <c r="B19" s="122"/>
      <c r="C19" s="122"/>
      <c r="D19" s="122"/>
      <c r="E19" s="122"/>
      <c r="F19" s="122"/>
      <c r="G19" s="124" t="s">
        <v>70</v>
      </c>
      <c r="H19" s="119" t="s">
        <v>71</v>
      </c>
      <c r="I19" s="122">
        <v>53.3</v>
      </c>
      <c r="J19" s="122">
        <v>-6.2</v>
      </c>
      <c r="K19" s="122">
        <v>50</v>
      </c>
      <c r="L19" s="122">
        <v>2.8</v>
      </c>
      <c r="M19" s="122">
        <v>51.4</v>
      </c>
      <c r="N19" s="119"/>
    </row>
    <row r="20" spans="1:14" ht="15" customHeight="1" x14ac:dyDescent="0.25">
      <c r="G20" s="124" t="s">
        <v>72</v>
      </c>
      <c r="H20" s="124" t="s">
        <v>81</v>
      </c>
      <c r="I20" s="122">
        <v>131.5</v>
      </c>
      <c r="J20" s="122">
        <v>0.4</v>
      </c>
      <c r="K20" s="122">
        <v>132</v>
      </c>
      <c r="L20" s="122">
        <v>2.2999999999999998</v>
      </c>
      <c r="M20" s="122">
        <v>135.1</v>
      </c>
      <c r="N20" s="119"/>
    </row>
    <row r="21" spans="1:14" ht="15" customHeight="1" x14ac:dyDescent="0.25">
      <c r="A21" s="124"/>
      <c r="B21" s="122"/>
      <c r="C21" s="122"/>
      <c r="D21" s="122"/>
      <c r="E21" s="122"/>
      <c r="F21" s="122"/>
      <c r="G21" s="124" t="s">
        <v>395</v>
      </c>
      <c r="H21" s="124" t="s">
        <v>61</v>
      </c>
      <c r="I21" s="122">
        <v>31.7</v>
      </c>
      <c r="J21" s="122">
        <v>4.5999999999999996</v>
      </c>
      <c r="K21" s="122">
        <v>33.1</v>
      </c>
      <c r="L21" s="122">
        <v>3.1</v>
      </c>
      <c r="M21" s="122">
        <v>34.1</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-2.5</v>
      </c>
      <c r="J23" s="122"/>
      <c r="K23" s="122">
        <v>-1</v>
      </c>
      <c r="L23" s="122"/>
      <c r="M23" s="122">
        <v>0.1</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1028.2</v>
      </c>
      <c r="C25" s="122">
        <v>1.4</v>
      </c>
      <c r="D25" s="122">
        <v>1042.8</v>
      </c>
      <c r="E25" s="122">
        <v>3.3</v>
      </c>
      <c r="F25" s="122">
        <v>1077.2</v>
      </c>
      <c r="G25" s="124" t="s">
        <v>82</v>
      </c>
      <c r="H25" s="124" t="s">
        <v>74</v>
      </c>
      <c r="I25" s="122">
        <v>921</v>
      </c>
      <c r="J25" s="122">
        <v>1.9</v>
      </c>
      <c r="K25" s="122">
        <v>938.9</v>
      </c>
      <c r="L25" s="122">
        <v>3.4</v>
      </c>
      <c r="M25" s="122">
        <v>970.8</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808.3</v>
      </c>
      <c r="C27" s="122">
        <v>2</v>
      </c>
      <c r="D27" s="122">
        <v>824.8</v>
      </c>
      <c r="E27" s="122">
        <v>3.5</v>
      </c>
      <c r="F27" s="122">
        <v>853.8</v>
      </c>
      <c r="G27" s="124" t="s">
        <v>104</v>
      </c>
      <c r="H27" s="124" t="s">
        <v>75</v>
      </c>
      <c r="I27" s="122">
        <v>915.5</v>
      </c>
      <c r="J27" s="122">
        <v>1.5</v>
      </c>
      <c r="K27" s="122">
        <v>928.8</v>
      </c>
      <c r="L27" s="122">
        <v>3.4</v>
      </c>
      <c r="M27" s="122">
        <v>960.2</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1836.5</v>
      </c>
      <c r="C29" s="139">
        <v>1.7</v>
      </c>
      <c r="D29" s="139">
        <v>1867.7</v>
      </c>
      <c r="E29" s="139">
        <v>3.4</v>
      </c>
      <c r="F29" s="139">
        <v>1931</v>
      </c>
      <c r="G29" s="136" t="s">
        <v>397</v>
      </c>
      <c r="H29" s="136" t="s">
        <v>83</v>
      </c>
      <c r="I29" s="139">
        <v>1836.5</v>
      </c>
      <c r="J29" s="139">
        <v>1.7</v>
      </c>
      <c r="K29" s="139">
        <v>1867.7</v>
      </c>
      <c r="L29" s="139">
        <v>3.4</v>
      </c>
      <c r="M29" s="139">
        <v>1931</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340.4</v>
      </c>
      <c r="C31" s="122"/>
      <c r="D31" s="122"/>
      <c r="E31" s="122"/>
      <c r="F31" s="122">
        <v>340.8</v>
      </c>
      <c r="G31" s="124" t="s">
        <v>6</v>
      </c>
      <c r="H31" s="124" t="s">
        <v>87</v>
      </c>
      <c r="I31" s="122">
        <v>107.2</v>
      </c>
      <c r="J31" s="122"/>
      <c r="K31" s="122"/>
      <c r="L31" s="122"/>
      <c r="M31" s="122">
        <v>106.4</v>
      </c>
      <c r="N31" s="119"/>
    </row>
    <row r="32" spans="1:14" ht="15" customHeight="1" x14ac:dyDescent="0.25">
      <c r="A32" s="124" t="s">
        <v>399</v>
      </c>
      <c r="B32" s="122">
        <v>25.3</v>
      </c>
      <c r="C32" s="122"/>
      <c r="D32" s="122"/>
      <c r="E32" s="122"/>
      <c r="F32" s="122">
        <v>25.5</v>
      </c>
      <c r="G32" s="124" t="s">
        <v>7</v>
      </c>
      <c r="H32" s="124" t="s">
        <v>400</v>
      </c>
      <c r="I32" s="122">
        <v>330.9</v>
      </c>
      <c r="J32" s="122"/>
      <c r="K32" s="122"/>
      <c r="L32" s="122"/>
      <c r="M32" s="122">
        <v>331</v>
      </c>
      <c r="N32" s="119"/>
    </row>
    <row r="33" spans="1:14" ht="15" customHeight="1" x14ac:dyDescent="0.25">
      <c r="A33" s="124" t="s">
        <v>401</v>
      </c>
      <c r="B33" s="122">
        <v>93.5</v>
      </c>
      <c r="C33" s="122"/>
      <c r="D33" s="122"/>
      <c r="E33" s="122"/>
      <c r="F33" s="122">
        <v>92.6</v>
      </c>
      <c r="G33" s="124" t="s">
        <v>8</v>
      </c>
      <c r="H33" s="124" t="s">
        <v>402</v>
      </c>
      <c r="I33" s="122">
        <v>21.1</v>
      </c>
      <c r="J33" s="122"/>
      <c r="K33" s="122"/>
      <c r="L33" s="122"/>
      <c r="M33" s="122">
        <v>21.5</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459.1</v>
      </c>
      <c r="C35" s="122"/>
      <c r="D35" s="122"/>
      <c r="E35" s="122"/>
      <c r="F35" s="122">
        <v>458.9</v>
      </c>
      <c r="G35" s="124" t="s">
        <v>9</v>
      </c>
      <c r="H35" s="124" t="s">
        <v>95</v>
      </c>
      <c r="I35" s="122">
        <v>459.1</v>
      </c>
      <c r="J35" s="122"/>
      <c r="K35" s="122"/>
      <c r="L35" s="122"/>
      <c r="M35" s="122">
        <v>458.9</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FE668-2826-4D68-B502-4BD347ED1905}">
  <dimension ref="A1:N58"/>
  <sheetViews>
    <sheetView workbookViewId="0">
      <selection activeCell="A2" sqref="A2"/>
    </sheetView>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542</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2024</v>
      </c>
      <c r="C5" s="136" t="s">
        <v>382</v>
      </c>
      <c r="D5" s="133">
        <v>2024</v>
      </c>
      <c r="E5" s="137" t="s">
        <v>383</v>
      </c>
      <c r="F5" s="133">
        <v>2025</v>
      </c>
      <c r="G5" s="118"/>
      <c r="H5" s="118"/>
      <c r="I5" s="133">
        <v>2024</v>
      </c>
      <c r="J5" s="136" t="s">
        <v>382</v>
      </c>
      <c r="K5" s="133">
        <v>2024</v>
      </c>
      <c r="L5" s="137" t="s">
        <v>383</v>
      </c>
      <c r="M5" s="133">
        <v>2025</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518.1</v>
      </c>
      <c r="C7" s="122">
        <v>0</v>
      </c>
      <c r="D7" s="122">
        <v>518.29999999999995</v>
      </c>
      <c r="E7" s="122">
        <v>5</v>
      </c>
      <c r="F7" s="122">
        <v>544.1</v>
      </c>
      <c r="G7" s="124" t="s">
        <v>0</v>
      </c>
      <c r="H7" s="124" t="s">
        <v>66</v>
      </c>
      <c r="I7" s="122">
        <v>750.1</v>
      </c>
      <c r="J7" s="122">
        <v>1.6</v>
      </c>
      <c r="K7" s="122">
        <v>762.5</v>
      </c>
      <c r="L7" s="122">
        <v>2.1</v>
      </c>
      <c r="M7" s="122">
        <v>778.2</v>
      </c>
      <c r="N7" s="119"/>
    </row>
    <row r="8" spans="1:14" ht="15" customHeight="1" x14ac:dyDescent="0.25">
      <c r="A8" s="119" t="s">
        <v>384</v>
      </c>
      <c r="B8" s="122">
        <v>426.6</v>
      </c>
      <c r="C8" s="122">
        <v>0.3</v>
      </c>
      <c r="D8" s="122">
        <v>428.1</v>
      </c>
      <c r="E8" s="122">
        <v>4.9000000000000004</v>
      </c>
      <c r="F8" s="122">
        <v>449.1</v>
      </c>
      <c r="G8" s="119"/>
      <c r="H8" s="119"/>
      <c r="I8" s="122"/>
      <c r="J8" s="122"/>
      <c r="K8" s="122"/>
      <c r="L8" s="122"/>
      <c r="M8" s="122"/>
      <c r="N8" s="119"/>
    </row>
    <row r="9" spans="1:14" ht="15" customHeight="1" x14ac:dyDescent="0.25">
      <c r="A9" s="119" t="s">
        <v>385</v>
      </c>
      <c r="B9" s="122">
        <v>91.5</v>
      </c>
      <c r="C9" s="122">
        <v>-1.3</v>
      </c>
      <c r="D9" s="122">
        <v>90.2</v>
      </c>
      <c r="E9" s="122">
        <v>5.3</v>
      </c>
      <c r="F9" s="122">
        <v>95</v>
      </c>
      <c r="G9" s="124" t="s">
        <v>1</v>
      </c>
      <c r="H9" s="119" t="s">
        <v>386</v>
      </c>
      <c r="I9" s="122">
        <v>470.7</v>
      </c>
      <c r="J9" s="122">
        <v>2</v>
      </c>
      <c r="K9" s="122">
        <v>480.1</v>
      </c>
      <c r="L9" s="122">
        <v>1.5</v>
      </c>
      <c r="M9" s="122">
        <v>487.3</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284.39999999999998</v>
      </c>
      <c r="C11" s="122"/>
      <c r="D11" s="122"/>
      <c r="E11" s="122"/>
      <c r="F11" s="122">
        <v>286.7</v>
      </c>
      <c r="G11" s="124" t="s">
        <v>2</v>
      </c>
      <c r="H11" s="124" t="s">
        <v>385</v>
      </c>
      <c r="I11" s="122">
        <v>279.39999999999998</v>
      </c>
      <c r="J11" s="122">
        <v>1.1000000000000001</v>
      </c>
      <c r="K11" s="122">
        <v>282.39999999999998</v>
      </c>
      <c r="L11" s="122">
        <v>3</v>
      </c>
      <c r="M11" s="122">
        <v>290.89999999999998</v>
      </c>
      <c r="N11" s="119"/>
    </row>
    <row r="12" spans="1:14" ht="15" customHeight="1" x14ac:dyDescent="0.25">
      <c r="A12" s="119"/>
      <c r="B12" s="122"/>
      <c r="C12" s="122"/>
      <c r="D12" s="122"/>
      <c r="E12" s="122"/>
      <c r="F12" s="122"/>
      <c r="G12" s="124" t="s">
        <v>3</v>
      </c>
      <c r="H12" s="119" t="s">
        <v>388</v>
      </c>
      <c r="I12" s="122">
        <v>117.7</v>
      </c>
      <c r="J12" s="122">
        <v>2.7</v>
      </c>
      <c r="K12" s="122">
        <v>120.9</v>
      </c>
      <c r="L12" s="122">
        <v>2.8</v>
      </c>
      <c r="M12" s="122">
        <v>124.3</v>
      </c>
      <c r="N12" s="119"/>
    </row>
    <row r="13" spans="1:14" ht="15" customHeight="1" x14ac:dyDescent="0.25">
      <c r="A13" s="124" t="s">
        <v>62</v>
      </c>
      <c r="B13" s="122">
        <v>168.7</v>
      </c>
      <c r="C13" s="122">
        <v>1.8</v>
      </c>
      <c r="D13" s="122">
        <v>171.8</v>
      </c>
      <c r="E13" s="122">
        <v>2.2000000000000002</v>
      </c>
      <c r="F13" s="122">
        <v>175.5</v>
      </c>
      <c r="G13" s="124" t="s">
        <v>389</v>
      </c>
      <c r="H13" s="124" t="s">
        <v>390</v>
      </c>
      <c r="I13" s="122">
        <v>91.5</v>
      </c>
      <c r="J13" s="122">
        <v>-1</v>
      </c>
      <c r="K13" s="122">
        <v>90.5</v>
      </c>
      <c r="L13" s="122">
        <v>4.9000000000000004</v>
      </c>
      <c r="M13" s="122">
        <v>95</v>
      </c>
      <c r="N13" s="119"/>
    </row>
    <row r="14" spans="1:14" ht="15" customHeight="1" x14ac:dyDescent="0.25">
      <c r="A14" s="119" t="s">
        <v>384</v>
      </c>
      <c r="B14" s="122">
        <v>137</v>
      </c>
      <c r="C14" s="122">
        <v>1.9</v>
      </c>
      <c r="D14" s="122">
        <v>139.69999999999999</v>
      </c>
      <c r="E14" s="122">
        <v>2.2000000000000002</v>
      </c>
      <c r="F14" s="122">
        <v>142.80000000000001</v>
      </c>
      <c r="G14" s="124" t="s">
        <v>391</v>
      </c>
      <c r="H14" s="124" t="s">
        <v>392</v>
      </c>
      <c r="I14" s="122">
        <v>70.2</v>
      </c>
      <c r="J14" s="122">
        <v>1.1000000000000001</v>
      </c>
      <c r="K14" s="122">
        <v>71</v>
      </c>
      <c r="L14" s="122">
        <v>0.9</v>
      </c>
      <c r="M14" s="122">
        <v>71.599999999999994</v>
      </c>
      <c r="N14" s="119"/>
    </row>
    <row r="15" spans="1:14" ht="15" customHeight="1" x14ac:dyDescent="0.25">
      <c r="A15" s="119" t="s">
        <v>385</v>
      </c>
      <c r="B15" s="122">
        <v>31.7</v>
      </c>
      <c r="C15" s="122">
        <v>1.3</v>
      </c>
      <c r="D15" s="122">
        <v>32.1</v>
      </c>
      <c r="E15" s="122">
        <v>1.9</v>
      </c>
      <c r="F15" s="122">
        <v>32.700000000000003</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106.1</v>
      </c>
      <c r="C17" s="122"/>
      <c r="D17" s="122"/>
      <c r="E17" s="122"/>
      <c r="F17" s="122">
        <v>108.9</v>
      </c>
      <c r="G17" s="124" t="s">
        <v>4</v>
      </c>
      <c r="H17" s="124" t="s">
        <v>80</v>
      </c>
      <c r="I17" s="122">
        <v>220.6</v>
      </c>
      <c r="J17" s="122">
        <v>1.7</v>
      </c>
      <c r="K17" s="122">
        <v>224.3</v>
      </c>
      <c r="L17" s="122">
        <v>2.2000000000000002</v>
      </c>
      <c r="M17" s="122">
        <v>229.2</v>
      </c>
      <c r="N17" s="119"/>
    </row>
    <row r="18" spans="1:14" ht="15" customHeight="1" x14ac:dyDescent="0.25">
      <c r="A18" s="119"/>
      <c r="B18" s="122"/>
      <c r="C18" s="122"/>
      <c r="D18" s="122"/>
      <c r="E18" s="122"/>
      <c r="F18" s="122"/>
      <c r="G18" s="124" t="s">
        <v>394</v>
      </c>
      <c r="H18" s="119" t="s">
        <v>60</v>
      </c>
      <c r="I18" s="122">
        <v>186.5</v>
      </c>
      <c r="J18" s="122">
        <v>1</v>
      </c>
      <c r="K18" s="122">
        <v>188.4</v>
      </c>
      <c r="L18" s="122">
        <v>2.2000000000000002</v>
      </c>
      <c r="M18" s="122">
        <v>192.5</v>
      </c>
      <c r="N18" s="119"/>
    </row>
    <row r="19" spans="1:14" ht="15" customHeight="1" x14ac:dyDescent="0.25">
      <c r="A19" s="119"/>
      <c r="B19" s="122"/>
      <c r="C19" s="122"/>
      <c r="D19" s="122"/>
      <c r="E19" s="122"/>
      <c r="F19" s="122"/>
      <c r="G19" s="124" t="s">
        <v>70</v>
      </c>
      <c r="H19" s="119" t="s">
        <v>71</v>
      </c>
      <c r="I19" s="122">
        <v>51.4</v>
      </c>
      <c r="J19" s="122">
        <v>1.1000000000000001</v>
      </c>
      <c r="K19" s="122">
        <v>52</v>
      </c>
      <c r="L19" s="122">
        <v>2</v>
      </c>
      <c r="M19" s="122">
        <v>53</v>
      </c>
      <c r="N19" s="119"/>
    </row>
    <row r="20" spans="1:14" ht="15" customHeight="1" x14ac:dyDescent="0.25">
      <c r="G20" s="124" t="s">
        <v>72</v>
      </c>
      <c r="H20" s="124" t="s">
        <v>81</v>
      </c>
      <c r="I20" s="122">
        <v>135.1</v>
      </c>
      <c r="J20" s="122">
        <v>1</v>
      </c>
      <c r="K20" s="122">
        <v>136.4</v>
      </c>
      <c r="L20" s="122">
        <v>2.2999999999999998</v>
      </c>
      <c r="M20" s="122">
        <v>139.5</v>
      </c>
      <c r="N20" s="119"/>
    </row>
    <row r="21" spans="1:14" ht="15" customHeight="1" x14ac:dyDescent="0.25">
      <c r="A21" s="124"/>
      <c r="B21" s="122"/>
      <c r="C21" s="122"/>
      <c r="D21" s="122"/>
      <c r="E21" s="122"/>
      <c r="F21" s="122"/>
      <c r="G21" s="124" t="s">
        <v>395</v>
      </c>
      <c r="H21" s="124" t="s">
        <v>61</v>
      </c>
      <c r="I21" s="122">
        <v>34.1</v>
      </c>
      <c r="J21" s="122">
        <v>5.4</v>
      </c>
      <c r="K21" s="122">
        <v>36</v>
      </c>
      <c r="L21" s="122">
        <v>1.9</v>
      </c>
      <c r="M21" s="122">
        <v>36.700000000000003</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0.1</v>
      </c>
      <c r="J23" s="122"/>
      <c r="K23" s="122">
        <v>-0.3</v>
      </c>
      <c r="L23" s="122"/>
      <c r="M23" s="122">
        <v>-0.3</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1077.2</v>
      </c>
      <c r="C25" s="122">
        <v>1.2</v>
      </c>
      <c r="D25" s="122">
        <v>1089.5999999999999</v>
      </c>
      <c r="E25" s="122">
        <v>2.4</v>
      </c>
      <c r="F25" s="122">
        <v>1115.2</v>
      </c>
      <c r="G25" s="124" t="s">
        <v>82</v>
      </c>
      <c r="H25" s="124" t="s">
        <v>74</v>
      </c>
      <c r="I25" s="122">
        <v>970.8</v>
      </c>
      <c r="J25" s="122">
        <v>1.6</v>
      </c>
      <c r="K25" s="122">
        <v>986.5</v>
      </c>
      <c r="L25" s="122">
        <v>2.1</v>
      </c>
      <c r="M25" s="122">
        <v>1007</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853.8</v>
      </c>
      <c r="C27" s="122">
        <v>3</v>
      </c>
      <c r="D27" s="122">
        <v>879.4</v>
      </c>
      <c r="E27" s="122">
        <v>0.7</v>
      </c>
      <c r="F27" s="122">
        <v>885.3</v>
      </c>
      <c r="G27" s="124" t="s">
        <v>104</v>
      </c>
      <c r="H27" s="124" t="s">
        <v>75</v>
      </c>
      <c r="I27" s="122">
        <v>960.2</v>
      </c>
      <c r="J27" s="122">
        <v>2.2999999999999998</v>
      </c>
      <c r="K27" s="122">
        <v>982.5</v>
      </c>
      <c r="L27" s="122">
        <v>1.1000000000000001</v>
      </c>
      <c r="M27" s="122">
        <v>993.5</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1931</v>
      </c>
      <c r="C29" s="139">
        <v>2</v>
      </c>
      <c r="D29" s="139">
        <v>1969</v>
      </c>
      <c r="E29" s="139">
        <v>1.6</v>
      </c>
      <c r="F29" s="139">
        <v>2000.5</v>
      </c>
      <c r="G29" s="136" t="s">
        <v>397</v>
      </c>
      <c r="H29" s="136" t="s">
        <v>83</v>
      </c>
      <c r="I29" s="139">
        <v>1931</v>
      </c>
      <c r="J29" s="139">
        <v>2</v>
      </c>
      <c r="K29" s="139">
        <v>1969</v>
      </c>
      <c r="L29" s="139">
        <v>1.6</v>
      </c>
      <c r="M29" s="139">
        <v>2000.5</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340.8</v>
      </c>
      <c r="C31" s="122"/>
      <c r="D31" s="122"/>
      <c r="E31" s="122"/>
      <c r="F31" s="122">
        <v>340.9</v>
      </c>
      <c r="G31" s="124" t="s">
        <v>6</v>
      </c>
      <c r="H31" s="124" t="s">
        <v>87</v>
      </c>
      <c r="I31" s="122">
        <v>106.4</v>
      </c>
      <c r="J31" s="122"/>
      <c r="K31" s="122"/>
      <c r="L31" s="122"/>
      <c r="M31" s="122">
        <v>108.2</v>
      </c>
      <c r="N31" s="119"/>
    </row>
    <row r="32" spans="1:14" ht="15" customHeight="1" x14ac:dyDescent="0.25">
      <c r="A32" s="124" t="s">
        <v>399</v>
      </c>
      <c r="B32" s="122">
        <v>25.5</v>
      </c>
      <c r="C32" s="122"/>
      <c r="D32" s="122"/>
      <c r="E32" s="122"/>
      <c r="F32" s="122">
        <v>26.5</v>
      </c>
      <c r="G32" s="124" t="s">
        <v>7</v>
      </c>
      <c r="H32" s="124" t="s">
        <v>400</v>
      </c>
      <c r="I32" s="122">
        <v>331</v>
      </c>
      <c r="J32" s="122"/>
      <c r="K32" s="122"/>
      <c r="L32" s="122"/>
      <c r="M32" s="122">
        <v>331.1</v>
      </c>
      <c r="N32" s="119"/>
    </row>
    <row r="33" spans="1:14" ht="15" customHeight="1" x14ac:dyDescent="0.25">
      <c r="A33" s="124" t="s">
        <v>401</v>
      </c>
      <c r="B33" s="122">
        <v>92.6</v>
      </c>
      <c r="C33" s="122"/>
      <c r="D33" s="122"/>
      <c r="E33" s="122"/>
      <c r="F33" s="122">
        <v>93.9</v>
      </c>
      <c r="G33" s="124" t="s">
        <v>8</v>
      </c>
      <c r="H33" s="124" t="s">
        <v>402</v>
      </c>
      <c r="I33" s="122">
        <v>21.5</v>
      </c>
      <c r="J33" s="122"/>
      <c r="K33" s="122"/>
      <c r="L33" s="122"/>
      <c r="M33" s="122">
        <v>21.9</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458.9</v>
      </c>
      <c r="C35" s="122"/>
      <c r="D35" s="122"/>
      <c r="E35" s="122"/>
      <c r="F35" s="122">
        <v>461.3</v>
      </c>
      <c r="G35" s="124" t="s">
        <v>9</v>
      </c>
      <c r="H35" s="124" t="s">
        <v>95</v>
      </c>
      <c r="I35" s="122">
        <v>458.9</v>
      </c>
      <c r="J35" s="122"/>
      <c r="K35" s="122"/>
      <c r="L35" s="122"/>
      <c r="M35" s="122">
        <v>461.3</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F8B132-F590-4ADF-9866-BFBEDD394E79}">
  <dimension ref="A1:N58"/>
  <sheetViews>
    <sheetView workbookViewId="0">
      <selection activeCell="A2" sqref="A2"/>
    </sheetView>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543</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2025</v>
      </c>
      <c r="C5" s="136" t="s">
        <v>382</v>
      </c>
      <c r="D5" s="133">
        <v>2025</v>
      </c>
      <c r="E5" s="137" t="s">
        <v>383</v>
      </c>
      <c r="F5" s="133">
        <v>2026</v>
      </c>
      <c r="G5" s="118"/>
      <c r="H5" s="118"/>
      <c r="I5" s="133">
        <v>2025</v>
      </c>
      <c r="J5" s="136" t="s">
        <v>382</v>
      </c>
      <c r="K5" s="133">
        <v>2025</v>
      </c>
      <c r="L5" s="137" t="s">
        <v>383</v>
      </c>
      <c r="M5" s="133">
        <v>2026</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544.1</v>
      </c>
      <c r="C7" s="122">
        <v>0.1</v>
      </c>
      <c r="D7" s="122">
        <v>544.4</v>
      </c>
      <c r="E7" s="122">
        <v>5</v>
      </c>
      <c r="F7" s="122">
        <v>571.4</v>
      </c>
      <c r="G7" s="124" t="s">
        <v>0</v>
      </c>
      <c r="H7" s="124" t="s">
        <v>66</v>
      </c>
      <c r="I7" s="122">
        <v>778.2</v>
      </c>
      <c r="J7" s="122">
        <v>1.5</v>
      </c>
      <c r="K7" s="122">
        <v>789.6</v>
      </c>
      <c r="L7" s="122">
        <v>2.9</v>
      </c>
      <c r="M7" s="122">
        <v>812.2</v>
      </c>
      <c r="N7" s="119"/>
    </row>
    <row r="8" spans="1:14" ht="15" customHeight="1" x14ac:dyDescent="0.25">
      <c r="A8" s="119" t="s">
        <v>384</v>
      </c>
      <c r="B8" s="122">
        <v>449.1</v>
      </c>
      <c r="C8" s="122">
        <v>0.2</v>
      </c>
      <c r="D8" s="122">
        <v>450</v>
      </c>
      <c r="E8" s="122">
        <v>5</v>
      </c>
      <c r="F8" s="122">
        <v>472.6</v>
      </c>
      <c r="G8" s="119"/>
      <c r="H8" s="119"/>
      <c r="I8" s="122"/>
      <c r="J8" s="122"/>
      <c r="K8" s="122"/>
      <c r="L8" s="122"/>
      <c r="M8" s="122"/>
      <c r="N8" s="119"/>
    </row>
    <row r="9" spans="1:14" ht="15" customHeight="1" x14ac:dyDescent="0.25">
      <c r="A9" s="119" t="s">
        <v>385</v>
      </c>
      <c r="B9" s="122">
        <v>95</v>
      </c>
      <c r="C9" s="122">
        <v>-0.6</v>
      </c>
      <c r="D9" s="122">
        <v>94.4</v>
      </c>
      <c r="E9" s="122">
        <v>4.5999999999999996</v>
      </c>
      <c r="F9" s="122">
        <v>98.8</v>
      </c>
      <c r="G9" s="124" t="s">
        <v>1</v>
      </c>
      <c r="H9" s="119" t="s">
        <v>386</v>
      </c>
      <c r="I9" s="122">
        <v>487.3</v>
      </c>
      <c r="J9" s="122">
        <v>1.8</v>
      </c>
      <c r="K9" s="122">
        <v>496.1</v>
      </c>
      <c r="L9" s="122">
        <v>2.5</v>
      </c>
      <c r="M9" s="122">
        <v>508.4</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286.7</v>
      </c>
      <c r="C11" s="122"/>
      <c r="D11" s="122"/>
      <c r="E11" s="122"/>
      <c r="F11" s="122">
        <v>297.10000000000002</v>
      </c>
      <c r="G11" s="124" t="s">
        <v>2</v>
      </c>
      <c r="H11" s="124" t="s">
        <v>385</v>
      </c>
      <c r="I11" s="122">
        <v>290.89999999999998</v>
      </c>
      <c r="J11" s="122">
        <v>0.9</v>
      </c>
      <c r="K11" s="122">
        <v>293.60000000000002</v>
      </c>
      <c r="L11" s="122">
        <v>3.5</v>
      </c>
      <c r="M11" s="122">
        <v>303.8</v>
      </c>
      <c r="N11" s="119"/>
    </row>
    <row r="12" spans="1:14" ht="15" customHeight="1" x14ac:dyDescent="0.25">
      <c r="A12" s="119"/>
      <c r="B12" s="122"/>
      <c r="C12" s="122"/>
      <c r="D12" s="122"/>
      <c r="E12" s="122"/>
      <c r="F12" s="122"/>
      <c r="G12" s="124" t="s">
        <v>3</v>
      </c>
      <c r="H12" s="119" t="s">
        <v>388</v>
      </c>
      <c r="I12" s="122">
        <v>124.3</v>
      </c>
      <c r="J12" s="122">
        <v>3.3</v>
      </c>
      <c r="K12" s="122">
        <v>128.4</v>
      </c>
      <c r="L12" s="122">
        <v>2.9</v>
      </c>
      <c r="M12" s="122">
        <v>132.1</v>
      </c>
      <c r="N12" s="119"/>
    </row>
    <row r="13" spans="1:14" ht="15" customHeight="1" x14ac:dyDescent="0.25">
      <c r="A13" s="124" t="s">
        <v>62</v>
      </c>
      <c r="B13" s="122">
        <v>175.5</v>
      </c>
      <c r="C13" s="122">
        <v>1.2</v>
      </c>
      <c r="D13" s="122">
        <v>177.6</v>
      </c>
      <c r="E13" s="122">
        <v>2.2999999999999998</v>
      </c>
      <c r="F13" s="122">
        <v>181.6</v>
      </c>
      <c r="G13" s="124" t="s">
        <v>389</v>
      </c>
      <c r="H13" s="124" t="s">
        <v>390</v>
      </c>
      <c r="I13" s="122">
        <v>95</v>
      </c>
      <c r="J13" s="122">
        <v>-0.3</v>
      </c>
      <c r="K13" s="122">
        <v>94.7</v>
      </c>
      <c r="L13" s="122">
        <v>4.3</v>
      </c>
      <c r="M13" s="122">
        <v>98.8</v>
      </c>
      <c r="N13" s="119"/>
    </row>
    <row r="14" spans="1:14" ht="15" customHeight="1" x14ac:dyDescent="0.25">
      <c r="A14" s="119" t="s">
        <v>384</v>
      </c>
      <c r="B14" s="122">
        <v>142.80000000000001</v>
      </c>
      <c r="C14" s="122">
        <v>1.1000000000000001</v>
      </c>
      <c r="D14" s="122">
        <v>144.4</v>
      </c>
      <c r="E14" s="122">
        <v>2.4</v>
      </c>
      <c r="F14" s="122">
        <v>147.9</v>
      </c>
      <c r="G14" s="124" t="s">
        <v>391</v>
      </c>
      <c r="H14" s="124" t="s">
        <v>392</v>
      </c>
      <c r="I14" s="122">
        <v>71.599999999999994</v>
      </c>
      <c r="J14" s="122">
        <v>-1.5</v>
      </c>
      <c r="K14" s="122">
        <v>70.5</v>
      </c>
      <c r="L14" s="122">
        <v>3.3</v>
      </c>
      <c r="M14" s="122">
        <v>72.900000000000006</v>
      </c>
      <c r="N14" s="119"/>
    </row>
    <row r="15" spans="1:14" ht="15" customHeight="1" x14ac:dyDescent="0.25">
      <c r="A15" s="119" t="s">
        <v>385</v>
      </c>
      <c r="B15" s="122">
        <v>32.700000000000003</v>
      </c>
      <c r="C15" s="122">
        <v>1.3</v>
      </c>
      <c r="D15" s="122">
        <v>33.1</v>
      </c>
      <c r="E15" s="122">
        <v>1.9</v>
      </c>
      <c r="F15" s="122">
        <v>33.799999999999997</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108.9</v>
      </c>
      <c r="C17" s="122"/>
      <c r="D17" s="122"/>
      <c r="E17" s="122"/>
      <c r="F17" s="122">
        <v>110.5</v>
      </c>
      <c r="G17" s="124" t="s">
        <v>4</v>
      </c>
      <c r="H17" s="124" t="s">
        <v>80</v>
      </c>
      <c r="I17" s="122">
        <v>229.2</v>
      </c>
      <c r="J17" s="122">
        <v>1.5</v>
      </c>
      <c r="K17" s="122">
        <v>232.6</v>
      </c>
      <c r="L17" s="122">
        <v>2.2999999999999998</v>
      </c>
      <c r="M17" s="122">
        <v>237.9</v>
      </c>
      <c r="N17" s="119"/>
    </row>
    <row r="18" spans="1:14" ht="15" customHeight="1" x14ac:dyDescent="0.25">
      <c r="A18" s="119"/>
      <c r="B18" s="122"/>
      <c r="C18" s="122"/>
      <c r="D18" s="122"/>
      <c r="E18" s="122"/>
      <c r="F18" s="122"/>
      <c r="G18" s="124" t="s">
        <v>394</v>
      </c>
      <c r="H18" s="119" t="s">
        <v>60</v>
      </c>
      <c r="I18" s="122">
        <v>192.5</v>
      </c>
      <c r="J18" s="122">
        <v>0.9</v>
      </c>
      <c r="K18" s="122">
        <v>194.2</v>
      </c>
      <c r="L18" s="122">
        <v>2.4</v>
      </c>
      <c r="M18" s="122">
        <v>198.8</v>
      </c>
      <c r="N18" s="119"/>
    </row>
    <row r="19" spans="1:14" ht="15" customHeight="1" x14ac:dyDescent="0.25">
      <c r="A19" s="119"/>
      <c r="B19" s="122"/>
      <c r="C19" s="122"/>
      <c r="D19" s="122"/>
      <c r="E19" s="122"/>
      <c r="F19" s="122"/>
      <c r="G19" s="124" t="s">
        <v>70</v>
      </c>
      <c r="H19" s="119" t="s">
        <v>71</v>
      </c>
      <c r="I19" s="122">
        <v>53</v>
      </c>
      <c r="J19" s="122">
        <v>1.1000000000000001</v>
      </c>
      <c r="K19" s="122">
        <v>53.6</v>
      </c>
      <c r="L19" s="122">
        <v>2.2999999999999998</v>
      </c>
      <c r="M19" s="122">
        <v>54.8</v>
      </c>
      <c r="N19" s="119"/>
    </row>
    <row r="20" spans="1:14" ht="15" customHeight="1" x14ac:dyDescent="0.25">
      <c r="G20" s="124" t="s">
        <v>72</v>
      </c>
      <c r="H20" s="124" t="s">
        <v>81</v>
      </c>
      <c r="I20" s="122">
        <v>139.5</v>
      </c>
      <c r="J20" s="122">
        <v>0.8</v>
      </c>
      <c r="K20" s="122">
        <v>140.6</v>
      </c>
      <c r="L20" s="122">
        <v>2.4</v>
      </c>
      <c r="M20" s="122">
        <v>143.9</v>
      </c>
      <c r="N20" s="119"/>
    </row>
    <row r="21" spans="1:14" ht="15" customHeight="1" x14ac:dyDescent="0.25">
      <c r="A21" s="124"/>
      <c r="B21" s="122"/>
      <c r="C21" s="122"/>
      <c r="D21" s="122"/>
      <c r="E21" s="122"/>
      <c r="F21" s="122"/>
      <c r="G21" s="124" t="s">
        <v>395</v>
      </c>
      <c r="H21" s="124" t="s">
        <v>61</v>
      </c>
      <c r="I21" s="122">
        <v>36.700000000000003</v>
      </c>
      <c r="J21" s="122">
        <v>4.9000000000000004</v>
      </c>
      <c r="K21" s="122">
        <v>38.5</v>
      </c>
      <c r="L21" s="122">
        <v>1.9</v>
      </c>
      <c r="M21" s="122">
        <v>39.200000000000003</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-0.3</v>
      </c>
      <c r="J23" s="122"/>
      <c r="K23" s="122">
        <v>0.2</v>
      </c>
      <c r="L23" s="122"/>
      <c r="M23" s="122">
        <v>0.1</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1115.2</v>
      </c>
      <c r="C25" s="122">
        <v>1.1000000000000001</v>
      </c>
      <c r="D25" s="122">
        <v>1127.5</v>
      </c>
      <c r="E25" s="122">
        <v>2.9</v>
      </c>
      <c r="F25" s="122">
        <v>1160.5999999999999</v>
      </c>
      <c r="G25" s="124" t="s">
        <v>82</v>
      </c>
      <c r="H25" s="124" t="s">
        <v>74</v>
      </c>
      <c r="I25" s="122">
        <v>1007</v>
      </c>
      <c r="J25" s="122">
        <v>1.5</v>
      </c>
      <c r="K25" s="122">
        <v>1022.4</v>
      </c>
      <c r="L25" s="122">
        <v>2.7</v>
      </c>
      <c r="M25" s="122">
        <v>1050.2</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885.3</v>
      </c>
      <c r="C27" s="122">
        <v>2.8</v>
      </c>
      <c r="D27" s="122">
        <v>910.3</v>
      </c>
      <c r="E27" s="122">
        <v>0.2</v>
      </c>
      <c r="F27" s="122">
        <v>911.9</v>
      </c>
      <c r="G27" s="124" t="s">
        <v>104</v>
      </c>
      <c r="H27" s="124" t="s">
        <v>75</v>
      </c>
      <c r="I27" s="122">
        <v>993.5</v>
      </c>
      <c r="J27" s="122">
        <v>2.2000000000000002</v>
      </c>
      <c r="K27" s="122">
        <v>1015.4</v>
      </c>
      <c r="L27" s="122">
        <v>0.7</v>
      </c>
      <c r="M27" s="122">
        <v>1022.3</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2000.5</v>
      </c>
      <c r="C29" s="139">
        <v>1.9</v>
      </c>
      <c r="D29" s="139">
        <v>2037.8</v>
      </c>
      <c r="E29" s="139">
        <v>1.7</v>
      </c>
      <c r="F29" s="139">
        <v>2072.5</v>
      </c>
      <c r="G29" s="136" t="s">
        <v>397</v>
      </c>
      <c r="H29" s="136" t="s">
        <v>83</v>
      </c>
      <c r="I29" s="139">
        <v>2000.5</v>
      </c>
      <c r="J29" s="139">
        <v>1.9</v>
      </c>
      <c r="K29" s="139">
        <v>2037.8</v>
      </c>
      <c r="L29" s="139">
        <v>1.7</v>
      </c>
      <c r="M29" s="139">
        <v>2072.5</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340.9</v>
      </c>
      <c r="C31" s="122"/>
      <c r="D31" s="122"/>
      <c r="E31" s="122"/>
      <c r="F31" s="122">
        <v>340.9</v>
      </c>
      <c r="G31" s="124" t="s">
        <v>6</v>
      </c>
      <c r="H31" s="124" t="s">
        <v>87</v>
      </c>
      <c r="I31" s="122">
        <v>108.2</v>
      </c>
      <c r="J31" s="122"/>
      <c r="K31" s="122"/>
      <c r="L31" s="122"/>
      <c r="M31" s="122">
        <v>110.5</v>
      </c>
      <c r="N31" s="119"/>
    </row>
    <row r="32" spans="1:14" ht="15" customHeight="1" x14ac:dyDescent="0.25">
      <c r="A32" s="124" t="s">
        <v>399</v>
      </c>
      <c r="B32" s="122">
        <v>26.5</v>
      </c>
      <c r="C32" s="122"/>
      <c r="D32" s="122"/>
      <c r="E32" s="122"/>
      <c r="F32" s="122">
        <v>27</v>
      </c>
      <c r="G32" s="124" t="s">
        <v>7</v>
      </c>
      <c r="H32" s="124" t="s">
        <v>400</v>
      </c>
      <c r="I32" s="122">
        <v>331.1</v>
      </c>
      <c r="J32" s="122"/>
      <c r="K32" s="122"/>
      <c r="L32" s="122"/>
      <c r="M32" s="122">
        <v>331.3</v>
      </c>
      <c r="N32" s="119"/>
    </row>
    <row r="33" spans="1:14" ht="15" customHeight="1" x14ac:dyDescent="0.25">
      <c r="A33" s="124" t="s">
        <v>401</v>
      </c>
      <c r="B33" s="122">
        <v>93.9</v>
      </c>
      <c r="C33" s="122"/>
      <c r="D33" s="122"/>
      <c r="E33" s="122"/>
      <c r="F33" s="122">
        <v>96.1</v>
      </c>
      <c r="G33" s="124" t="s">
        <v>8</v>
      </c>
      <c r="H33" s="124" t="s">
        <v>402</v>
      </c>
      <c r="I33" s="122">
        <v>21.9</v>
      </c>
      <c r="J33" s="122"/>
      <c r="K33" s="122"/>
      <c r="L33" s="122"/>
      <c r="M33" s="122">
        <v>22.4</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461.3</v>
      </c>
      <c r="C35" s="122"/>
      <c r="D35" s="122"/>
      <c r="E35" s="122"/>
      <c r="F35" s="122">
        <v>464.1</v>
      </c>
      <c r="G35" s="124" t="s">
        <v>9</v>
      </c>
      <c r="H35" s="124" t="s">
        <v>95</v>
      </c>
      <c r="I35" s="122">
        <v>461.3</v>
      </c>
      <c r="J35" s="122"/>
      <c r="K35" s="122"/>
      <c r="L35" s="122"/>
      <c r="M35" s="122">
        <v>464.1</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0318B-E413-4FE9-9B52-221882C32D3F}">
  <dimension ref="A1:N58"/>
  <sheetViews>
    <sheetView workbookViewId="0">
      <selection activeCell="A2" sqref="A2"/>
    </sheetView>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544</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2026</v>
      </c>
      <c r="C5" s="136" t="s">
        <v>382</v>
      </c>
      <c r="D5" s="133">
        <v>2026</v>
      </c>
      <c r="E5" s="137" t="s">
        <v>383</v>
      </c>
      <c r="F5" s="133">
        <v>2027</v>
      </c>
      <c r="G5" s="118"/>
      <c r="H5" s="118"/>
      <c r="I5" s="133">
        <v>2026</v>
      </c>
      <c r="J5" s="136" t="s">
        <v>382</v>
      </c>
      <c r="K5" s="133">
        <v>2026</v>
      </c>
      <c r="L5" s="137" t="s">
        <v>383</v>
      </c>
      <c r="M5" s="133">
        <v>2027</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571.4</v>
      </c>
      <c r="C7" s="122">
        <v>0.1</v>
      </c>
      <c r="D7" s="122">
        <v>572.20000000000005</v>
      </c>
      <c r="E7" s="122">
        <v>4.2</v>
      </c>
      <c r="F7" s="122">
        <v>596.1</v>
      </c>
      <c r="G7" s="124" t="s">
        <v>0</v>
      </c>
      <c r="H7" s="124" t="s">
        <v>66</v>
      </c>
      <c r="I7" s="122">
        <v>812.2</v>
      </c>
      <c r="J7" s="122">
        <v>1.9</v>
      </c>
      <c r="K7" s="122">
        <v>827.6</v>
      </c>
      <c r="L7" s="122">
        <v>2.8</v>
      </c>
      <c r="M7" s="122">
        <v>850.8</v>
      </c>
      <c r="N7" s="119"/>
    </row>
    <row r="8" spans="1:14" ht="15" customHeight="1" x14ac:dyDescent="0.25">
      <c r="A8" s="119" t="s">
        <v>384</v>
      </c>
      <c r="B8" s="122">
        <v>472.6</v>
      </c>
      <c r="C8" s="122">
        <v>0.2</v>
      </c>
      <c r="D8" s="122">
        <v>473.4</v>
      </c>
      <c r="E8" s="122">
        <v>4.0999999999999996</v>
      </c>
      <c r="F8" s="122">
        <v>492.6</v>
      </c>
      <c r="G8" s="119"/>
      <c r="H8" s="119"/>
      <c r="I8" s="122"/>
      <c r="J8" s="122"/>
      <c r="K8" s="122"/>
      <c r="L8" s="122"/>
      <c r="M8" s="122"/>
      <c r="N8" s="119"/>
    </row>
    <row r="9" spans="1:14" ht="15" customHeight="1" x14ac:dyDescent="0.25">
      <c r="A9" s="119" t="s">
        <v>385</v>
      </c>
      <c r="B9" s="122">
        <v>98.8</v>
      </c>
      <c r="C9" s="122">
        <v>0</v>
      </c>
      <c r="D9" s="122">
        <v>98.8</v>
      </c>
      <c r="E9" s="122">
        <v>4.8</v>
      </c>
      <c r="F9" s="122">
        <v>103.5</v>
      </c>
      <c r="G9" s="124" t="s">
        <v>1</v>
      </c>
      <c r="H9" s="119" t="s">
        <v>386</v>
      </c>
      <c r="I9" s="122">
        <v>508.4</v>
      </c>
      <c r="J9" s="122">
        <v>1.7</v>
      </c>
      <c r="K9" s="122">
        <v>517.1</v>
      </c>
      <c r="L9" s="122">
        <v>2.7</v>
      </c>
      <c r="M9" s="122">
        <v>531.1</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297.10000000000002</v>
      </c>
      <c r="C11" s="122"/>
      <c r="D11" s="122"/>
      <c r="E11" s="122"/>
      <c r="F11" s="122">
        <v>306.10000000000002</v>
      </c>
      <c r="G11" s="124" t="s">
        <v>2</v>
      </c>
      <c r="H11" s="124" t="s">
        <v>385</v>
      </c>
      <c r="I11" s="122">
        <v>303.8</v>
      </c>
      <c r="J11" s="122">
        <v>2.2000000000000002</v>
      </c>
      <c r="K11" s="122">
        <v>310.5</v>
      </c>
      <c r="L11" s="122">
        <v>3</v>
      </c>
      <c r="M11" s="122">
        <v>319.7</v>
      </c>
      <c r="N11" s="119"/>
    </row>
    <row r="12" spans="1:14" ht="15" customHeight="1" x14ac:dyDescent="0.25">
      <c r="A12" s="119"/>
      <c r="B12" s="122"/>
      <c r="C12" s="122"/>
      <c r="D12" s="122"/>
      <c r="E12" s="122"/>
      <c r="F12" s="122"/>
      <c r="G12" s="124" t="s">
        <v>3</v>
      </c>
      <c r="H12" s="119" t="s">
        <v>388</v>
      </c>
      <c r="I12" s="122">
        <v>132.1</v>
      </c>
      <c r="J12" s="122">
        <v>4.4000000000000004</v>
      </c>
      <c r="K12" s="122">
        <v>138</v>
      </c>
      <c r="L12" s="122">
        <v>2.5</v>
      </c>
      <c r="M12" s="122">
        <v>141.4</v>
      </c>
      <c r="N12" s="119"/>
    </row>
    <row r="13" spans="1:14" ht="15" customHeight="1" x14ac:dyDescent="0.25">
      <c r="A13" s="124" t="s">
        <v>62</v>
      </c>
      <c r="B13" s="122">
        <v>181.6</v>
      </c>
      <c r="C13" s="122">
        <v>1.3</v>
      </c>
      <c r="D13" s="122">
        <v>183.9</v>
      </c>
      <c r="E13" s="122">
        <v>2.2000000000000002</v>
      </c>
      <c r="F13" s="122">
        <v>187.9</v>
      </c>
      <c r="G13" s="124" t="s">
        <v>389</v>
      </c>
      <c r="H13" s="124" t="s">
        <v>390</v>
      </c>
      <c r="I13" s="122">
        <v>98.8</v>
      </c>
      <c r="J13" s="122">
        <v>0.3</v>
      </c>
      <c r="K13" s="122">
        <v>99.1</v>
      </c>
      <c r="L13" s="122">
        <v>4.4000000000000004</v>
      </c>
      <c r="M13" s="122">
        <v>103.5</v>
      </c>
      <c r="N13" s="119"/>
    </row>
    <row r="14" spans="1:14" ht="15" customHeight="1" x14ac:dyDescent="0.25">
      <c r="A14" s="119" t="s">
        <v>384</v>
      </c>
      <c r="B14" s="122">
        <v>147.9</v>
      </c>
      <c r="C14" s="122">
        <v>1.2</v>
      </c>
      <c r="D14" s="122">
        <v>149.69999999999999</v>
      </c>
      <c r="E14" s="122">
        <v>2.2999999999999998</v>
      </c>
      <c r="F14" s="122">
        <v>153.1</v>
      </c>
      <c r="G14" s="124" t="s">
        <v>391</v>
      </c>
      <c r="H14" s="124" t="s">
        <v>392</v>
      </c>
      <c r="I14" s="122">
        <v>72.900000000000006</v>
      </c>
      <c r="J14" s="122">
        <v>0.8</v>
      </c>
      <c r="K14" s="122">
        <v>73.5</v>
      </c>
      <c r="L14" s="122">
        <v>1.9</v>
      </c>
      <c r="M14" s="122">
        <v>74.8</v>
      </c>
      <c r="N14" s="119"/>
    </row>
    <row r="15" spans="1:14" ht="15" customHeight="1" x14ac:dyDescent="0.25">
      <c r="A15" s="119" t="s">
        <v>385</v>
      </c>
      <c r="B15" s="122">
        <v>33.799999999999997</v>
      </c>
      <c r="C15" s="122">
        <v>1.4</v>
      </c>
      <c r="D15" s="122">
        <v>34.200000000000003</v>
      </c>
      <c r="E15" s="122">
        <v>1.9</v>
      </c>
      <c r="F15" s="122">
        <v>34.9</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110.5</v>
      </c>
      <c r="C17" s="122"/>
      <c r="D17" s="122"/>
      <c r="E17" s="122"/>
      <c r="F17" s="122">
        <v>115.9</v>
      </c>
      <c r="G17" s="124" t="s">
        <v>4</v>
      </c>
      <c r="H17" s="124" t="s">
        <v>80</v>
      </c>
      <c r="I17" s="122">
        <v>237.9</v>
      </c>
      <c r="J17" s="122">
        <v>1</v>
      </c>
      <c r="K17" s="122">
        <v>240.3</v>
      </c>
      <c r="L17" s="122">
        <v>2.2000000000000002</v>
      </c>
      <c r="M17" s="122">
        <v>245.6</v>
      </c>
      <c r="N17" s="119"/>
    </row>
    <row r="18" spans="1:14" ht="15" customHeight="1" x14ac:dyDescent="0.25">
      <c r="A18" s="119"/>
      <c r="B18" s="122"/>
      <c r="C18" s="122"/>
      <c r="D18" s="122"/>
      <c r="E18" s="122"/>
      <c r="F18" s="122"/>
      <c r="G18" s="124" t="s">
        <v>394</v>
      </c>
      <c r="H18" s="119" t="s">
        <v>60</v>
      </c>
      <c r="I18" s="122">
        <v>198.8</v>
      </c>
      <c r="J18" s="122">
        <v>0.3</v>
      </c>
      <c r="K18" s="122">
        <v>199.3</v>
      </c>
      <c r="L18" s="122">
        <v>2.2999999999999998</v>
      </c>
      <c r="M18" s="122">
        <v>203.8</v>
      </c>
      <c r="N18" s="119"/>
    </row>
    <row r="19" spans="1:14" ht="15" customHeight="1" x14ac:dyDescent="0.25">
      <c r="A19" s="119"/>
      <c r="B19" s="122"/>
      <c r="C19" s="122"/>
      <c r="D19" s="122"/>
      <c r="E19" s="122"/>
      <c r="F19" s="122"/>
      <c r="G19" s="124" t="s">
        <v>70</v>
      </c>
      <c r="H19" s="119" t="s">
        <v>71</v>
      </c>
      <c r="I19" s="122">
        <v>54.8</v>
      </c>
      <c r="J19" s="122">
        <v>1</v>
      </c>
      <c r="K19" s="122">
        <v>55.4</v>
      </c>
      <c r="L19" s="122">
        <v>2.2000000000000002</v>
      </c>
      <c r="M19" s="122">
        <v>56.6</v>
      </c>
      <c r="N19" s="119"/>
    </row>
    <row r="20" spans="1:14" ht="15" customHeight="1" x14ac:dyDescent="0.25">
      <c r="G20" s="124" t="s">
        <v>72</v>
      </c>
      <c r="H20" s="124" t="s">
        <v>81</v>
      </c>
      <c r="I20" s="122">
        <v>143.9</v>
      </c>
      <c r="J20" s="122">
        <v>0</v>
      </c>
      <c r="K20" s="122">
        <v>143.9</v>
      </c>
      <c r="L20" s="122">
        <v>2.2999999999999998</v>
      </c>
      <c r="M20" s="122">
        <v>147.19999999999999</v>
      </c>
      <c r="N20" s="119"/>
    </row>
    <row r="21" spans="1:14" ht="15" customHeight="1" x14ac:dyDescent="0.25">
      <c r="A21" s="124"/>
      <c r="B21" s="122"/>
      <c r="C21" s="122"/>
      <c r="D21" s="122"/>
      <c r="E21" s="122"/>
      <c r="F21" s="122"/>
      <c r="G21" s="124" t="s">
        <v>395</v>
      </c>
      <c r="H21" s="124" t="s">
        <v>61</v>
      </c>
      <c r="I21" s="122">
        <v>39.200000000000003</v>
      </c>
      <c r="J21" s="122">
        <v>4.7</v>
      </c>
      <c r="K21" s="122">
        <v>41</v>
      </c>
      <c r="L21" s="122">
        <v>1.9</v>
      </c>
      <c r="M21" s="122">
        <v>41.8</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0.1</v>
      </c>
      <c r="J23" s="122"/>
      <c r="K23" s="122">
        <v>0.5</v>
      </c>
      <c r="L23" s="122"/>
      <c r="M23" s="122">
        <v>0.4</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1160.5999999999999</v>
      </c>
      <c r="C25" s="122">
        <v>1.1000000000000001</v>
      </c>
      <c r="D25" s="122">
        <v>1173.4000000000001</v>
      </c>
      <c r="E25" s="122">
        <v>2.8</v>
      </c>
      <c r="F25" s="122">
        <v>1206.0999999999999</v>
      </c>
      <c r="G25" s="124" t="s">
        <v>82</v>
      </c>
      <c r="H25" s="124" t="s">
        <v>74</v>
      </c>
      <c r="I25" s="122">
        <v>1050.2</v>
      </c>
      <c r="J25" s="122">
        <v>1.7</v>
      </c>
      <c r="K25" s="122">
        <v>1068.4000000000001</v>
      </c>
      <c r="L25" s="122">
        <v>2.7</v>
      </c>
      <c r="M25" s="122">
        <v>1096.8</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911.9</v>
      </c>
      <c r="C27" s="122">
        <v>3</v>
      </c>
      <c r="D27" s="122">
        <v>938.9</v>
      </c>
      <c r="E27" s="122">
        <v>0.3</v>
      </c>
      <c r="F27" s="122">
        <v>941.5</v>
      </c>
      <c r="G27" s="124" t="s">
        <v>104</v>
      </c>
      <c r="H27" s="124" t="s">
        <v>75</v>
      </c>
      <c r="I27" s="122">
        <v>1022.3</v>
      </c>
      <c r="J27" s="122">
        <v>2.1</v>
      </c>
      <c r="K27" s="122">
        <v>1043.8</v>
      </c>
      <c r="L27" s="122">
        <v>0.7</v>
      </c>
      <c r="M27" s="122">
        <v>1050.8</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2072.5</v>
      </c>
      <c r="C29" s="139">
        <v>1.9</v>
      </c>
      <c r="D29" s="139">
        <v>2112.3000000000002</v>
      </c>
      <c r="E29" s="139">
        <v>1.7</v>
      </c>
      <c r="F29" s="139">
        <v>2147.6</v>
      </c>
      <c r="G29" s="136" t="s">
        <v>397</v>
      </c>
      <c r="H29" s="136" t="s">
        <v>83</v>
      </c>
      <c r="I29" s="139">
        <v>2072.5</v>
      </c>
      <c r="J29" s="139">
        <v>1.9</v>
      </c>
      <c r="K29" s="139">
        <v>2112.3000000000002</v>
      </c>
      <c r="L29" s="139">
        <v>1.7</v>
      </c>
      <c r="M29" s="139">
        <v>2147.6</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340.9</v>
      </c>
      <c r="C31" s="122"/>
      <c r="D31" s="122"/>
      <c r="E31" s="122"/>
      <c r="F31" s="122">
        <v>340.8</v>
      </c>
      <c r="G31" s="124" t="s">
        <v>6</v>
      </c>
      <c r="H31" s="124" t="s">
        <v>87</v>
      </c>
      <c r="I31" s="122">
        <v>110.5</v>
      </c>
      <c r="J31" s="122"/>
      <c r="K31" s="122"/>
      <c r="L31" s="122"/>
      <c r="M31" s="122">
        <v>109.3</v>
      </c>
      <c r="N31" s="119"/>
    </row>
    <row r="32" spans="1:14" ht="15" customHeight="1" x14ac:dyDescent="0.25">
      <c r="A32" s="124" t="s">
        <v>399</v>
      </c>
      <c r="B32" s="122">
        <v>27</v>
      </c>
      <c r="C32" s="122"/>
      <c r="D32" s="122"/>
      <c r="E32" s="122"/>
      <c r="F32" s="122">
        <v>27.6</v>
      </c>
      <c r="G32" s="124" t="s">
        <v>7</v>
      </c>
      <c r="H32" s="124" t="s">
        <v>400</v>
      </c>
      <c r="I32" s="122">
        <v>331.3</v>
      </c>
      <c r="J32" s="122"/>
      <c r="K32" s="122"/>
      <c r="L32" s="122"/>
      <c r="M32" s="122">
        <v>331.4</v>
      </c>
      <c r="N32" s="119"/>
    </row>
    <row r="33" spans="1:14" ht="15" customHeight="1" x14ac:dyDescent="0.25">
      <c r="A33" s="124" t="s">
        <v>401</v>
      </c>
      <c r="B33" s="122">
        <v>96.1</v>
      </c>
      <c r="C33" s="122"/>
      <c r="D33" s="122"/>
      <c r="E33" s="122"/>
      <c r="F33" s="122">
        <v>95.1</v>
      </c>
      <c r="G33" s="124" t="s">
        <v>8</v>
      </c>
      <c r="H33" s="124" t="s">
        <v>402</v>
      </c>
      <c r="I33" s="122">
        <v>22.4</v>
      </c>
      <c r="J33" s="122"/>
      <c r="K33" s="122"/>
      <c r="L33" s="122"/>
      <c r="M33" s="122">
        <v>22.8</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464.1</v>
      </c>
      <c r="C35" s="122"/>
      <c r="D35" s="122"/>
      <c r="E35" s="122"/>
      <c r="F35" s="122">
        <v>463.5</v>
      </c>
      <c r="G35" s="124" t="s">
        <v>9</v>
      </c>
      <c r="H35" s="124" t="s">
        <v>95</v>
      </c>
      <c r="I35" s="122">
        <v>464.1</v>
      </c>
      <c r="J35" s="122"/>
      <c r="K35" s="122"/>
      <c r="L35" s="122"/>
      <c r="M35" s="122">
        <v>463.5</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ACC056-6432-4EA8-AA85-60A43919AE97}">
  <dimension ref="A1:N58"/>
  <sheetViews>
    <sheetView workbookViewId="0">
      <selection activeCell="A3" sqref="A3"/>
    </sheetView>
  </sheetViews>
  <sheetFormatPr defaultColWidth="11.42578125" defaultRowHeight="12.75" x14ac:dyDescent="0.2"/>
  <cols>
    <col min="1" max="1" width="38" style="116" customWidth="1"/>
    <col min="2" max="2" width="8.85546875" style="116" customWidth="1"/>
    <col min="3" max="3" width="9.85546875" style="116" customWidth="1"/>
    <col min="4" max="4" width="8.85546875" style="116" customWidth="1"/>
    <col min="5" max="5" width="9.85546875" style="116" customWidth="1"/>
    <col min="6" max="6" width="8.85546875" style="116" customWidth="1"/>
    <col min="7" max="8" width="38" style="116" customWidth="1"/>
    <col min="9" max="9" width="8.85546875" style="116" customWidth="1"/>
    <col min="10" max="10" width="9.85546875" style="116" customWidth="1"/>
    <col min="11" max="11" width="8.85546875" style="116" customWidth="1"/>
    <col min="12" max="12" width="9.85546875" style="116" customWidth="1"/>
    <col min="13" max="13" width="8.85546875" style="116" customWidth="1"/>
    <col min="14" max="16384" width="11.42578125" style="116"/>
  </cols>
  <sheetData>
    <row r="1" spans="1:14" ht="15" customHeight="1" x14ac:dyDescent="0.25">
      <c r="A1" s="235" t="str">
        <f>HYPERLINK("#'contents'!A1","to contents")</f>
        <v>to contents</v>
      </c>
      <c r="B1" s="132"/>
      <c r="C1" s="132"/>
      <c r="D1" s="132"/>
      <c r="E1" s="132"/>
      <c r="F1" s="132"/>
      <c r="G1" s="132"/>
      <c r="H1" s="132"/>
      <c r="I1" s="132"/>
      <c r="J1" s="132"/>
      <c r="K1" s="132"/>
      <c r="L1" s="132"/>
      <c r="M1" s="132"/>
    </row>
    <row r="2" spans="1:14" ht="48" customHeight="1" x14ac:dyDescent="0.25">
      <c r="A2" s="238" t="s">
        <v>545</v>
      </c>
      <c r="B2" s="239"/>
      <c r="C2" s="119"/>
      <c r="D2" s="119"/>
      <c r="E2" s="119"/>
      <c r="F2" s="119"/>
      <c r="G2" s="119"/>
      <c r="H2" s="119"/>
      <c r="I2" s="119"/>
      <c r="J2" s="119"/>
      <c r="K2" s="119"/>
      <c r="L2" s="119"/>
      <c r="M2" s="119"/>
      <c r="N2" s="119"/>
    </row>
    <row r="3" spans="1:14" ht="15" customHeight="1" x14ac:dyDescent="0.25">
      <c r="A3" s="240"/>
      <c r="B3" s="134" t="s">
        <v>378</v>
      </c>
      <c r="C3" s="240" t="s">
        <v>379</v>
      </c>
      <c r="D3" s="135" t="s">
        <v>377</v>
      </c>
      <c r="E3" s="240" t="s">
        <v>379</v>
      </c>
      <c r="F3" s="134" t="s">
        <v>378</v>
      </c>
      <c r="G3" s="135"/>
      <c r="H3" s="135"/>
      <c r="I3" s="134" t="s">
        <v>378</v>
      </c>
      <c r="J3" s="240" t="s">
        <v>379</v>
      </c>
      <c r="K3" s="135" t="s">
        <v>377</v>
      </c>
      <c r="L3" s="240" t="s">
        <v>379</v>
      </c>
      <c r="M3" s="134" t="s">
        <v>378</v>
      </c>
      <c r="N3" s="119"/>
    </row>
    <row r="4" spans="1:14" ht="15" customHeight="1" x14ac:dyDescent="0.25">
      <c r="A4" s="241"/>
      <c r="B4" s="242" t="s">
        <v>380</v>
      </c>
      <c r="C4" s="241" t="s">
        <v>381</v>
      </c>
      <c r="D4" s="242" t="s">
        <v>380</v>
      </c>
      <c r="E4" s="241" t="s">
        <v>381</v>
      </c>
      <c r="F4" s="242" t="s">
        <v>380</v>
      </c>
      <c r="G4" s="242"/>
      <c r="H4" s="242"/>
      <c r="I4" s="242" t="s">
        <v>380</v>
      </c>
      <c r="J4" s="241" t="s">
        <v>381</v>
      </c>
      <c r="K4" s="242" t="s">
        <v>380</v>
      </c>
      <c r="L4" s="241" t="s">
        <v>381</v>
      </c>
      <c r="M4" s="242" t="s">
        <v>380</v>
      </c>
      <c r="N4" s="119"/>
    </row>
    <row r="5" spans="1:14" ht="15" customHeight="1" x14ac:dyDescent="0.25">
      <c r="A5" s="118"/>
      <c r="B5" s="133">
        <v>2027</v>
      </c>
      <c r="C5" s="136" t="s">
        <v>382</v>
      </c>
      <c r="D5" s="133">
        <v>2027</v>
      </c>
      <c r="E5" s="137" t="s">
        <v>383</v>
      </c>
      <c r="F5" s="133">
        <v>2028</v>
      </c>
      <c r="G5" s="118"/>
      <c r="H5" s="118"/>
      <c r="I5" s="133">
        <v>2027</v>
      </c>
      <c r="J5" s="136" t="s">
        <v>382</v>
      </c>
      <c r="K5" s="133">
        <v>2027</v>
      </c>
      <c r="L5" s="137" t="s">
        <v>383</v>
      </c>
      <c r="M5" s="133">
        <v>2028</v>
      </c>
      <c r="N5" s="119"/>
    </row>
    <row r="6" spans="1:14" ht="15" customHeight="1" x14ac:dyDescent="0.25">
      <c r="A6" s="124"/>
      <c r="B6" s="138"/>
      <c r="C6" s="119"/>
      <c r="D6" s="119"/>
      <c r="E6" s="119"/>
      <c r="F6" s="119"/>
      <c r="G6" s="119"/>
      <c r="H6" s="119"/>
      <c r="I6" s="119"/>
      <c r="J6" s="119"/>
      <c r="K6" s="119"/>
      <c r="L6" s="119"/>
      <c r="M6" s="119"/>
      <c r="N6" s="119"/>
    </row>
    <row r="7" spans="1:14" ht="15" customHeight="1" x14ac:dyDescent="0.25">
      <c r="A7" s="124" t="s">
        <v>59</v>
      </c>
      <c r="B7" s="122">
        <v>596.1</v>
      </c>
      <c r="C7" s="122">
        <v>0.2</v>
      </c>
      <c r="D7" s="122">
        <v>597.1</v>
      </c>
      <c r="E7" s="122">
        <v>3.9</v>
      </c>
      <c r="F7" s="122">
        <v>620.70000000000005</v>
      </c>
      <c r="G7" s="124" t="s">
        <v>0</v>
      </c>
      <c r="H7" s="124" t="s">
        <v>66</v>
      </c>
      <c r="I7" s="122">
        <v>850.8</v>
      </c>
      <c r="J7" s="122">
        <v>2</v>
      </c>
      <c r="K7" s="122">
        <v>867.5</v>
      </c>
      <c r="L7" s="122">
        <v>2.5</v>
      </c>
      <c r="M7" s="122">
        <v>889.3</v>
      </c>
      <c r="N7" s="119"/>
    </row>
    <row r="8" spans="1:14" ht="15" customHeight="1" x14ac:dyDescent="0.25">
      <c r="A8" s="119" t="s">
        <v>384</v>
      </c>
      <c r="B8" s="122">
        <v>492.6</v>
      </c>
      <c r="C8" s="122">
        <v>0</v>
      </c>
      <c r="D8" s="122">
        <v>492.6</v>
      </c>
      <c r="E8" s="122">
        <v>3.9</v>
      </c>
      <c r="F8" s="122">
        <v>511.8</v>
      </c>
      <c r="G8" s="119"/>
      <c r="H8" s="119"/>
      <c r="I8" s="122"/>
      <c r="J8" s="122"/>
      <c r="K8" s="122"/>
      <c r="L8" s="122"/>
      <c r="M8" s="122"/>
      <c r="N8" s="119"/>
    </row>
    <row r="9" spans="1:14" ht="15" customHeight="1" x14ac:dyDescent="0.25">
      <c r="A9" s="119" t="s">
        <v>385</v>
      </c>
      <c r="B9" s="122">
        <v>103.5</v>
      </c>
      <c r="C9" s="122">
        <v>1</v>
      </c>
      <c r="D9" s="122">
        <v>104.5</v>
      </c>
      <c r="E9" s="122">
        <v>4.2</v>
      </c>
      <c r="F9" s="122">
        <v>108.9</v>
      </c>
      <c r="G9" s="124" t="s">
        <v>1</v>
      </c>
      <c r="H9" s="119" t="s">
        <v>386</v>
      </c>
      <c r="I9" s="122">
        <v>531.1</v>
      </c>
      <c r="J9" s="122">
        <v>1.8</v>
      </c>
      <c r="K9" s="122">
        <v>540.6</v>
      </c>
      <c r="L9" s="122">
        <v>2.4</v>
      </c>
      <c r="M9" s="122">
        <v>553.6</v>
      </c>
      <c r="N9" s="119"/>
    </row>
    <row r="10" spans="1:14" ht="15" customHeight="1" x14ac:dyDescent="0.25">
      <c r="A10" s="119"/>
      <c r="B10" s="122"/>
      <c r="C10" s="122"/>
      <c r="D10" s="122"/>
      <c r="E10" s="122"/>
      <c r="F10" s="122"/>
      <c r="G10" s="119"/>
      <c r="H10" s="119"/>
      <c r="I10" s="122"/>
      <c r="J10" s="122"/>
      <c r="K10" s="122"/>
      <c r="L10" s="122"/>
      <c r="M10" s="122"/>
      <c r="N10" s="119"/>
    </row>
    <row r="11" spans="1:14" ht="15" customHeight="1" x14ac:dyDescent="0.25">
      <c r="A11" s="124" t="s">
        <v>387</v>
      </c>
      <c r="B11" s="122">
        <v>306.10000000000002</v>
      </c>
      <c r="C11" s="122"/>
      <c r="D11" s="122"/>
      <c r="E11" s="122"/>
      <c r="F11" s="122">
        <v>313.39999999999998</v>
      </c>
      <c r="G11" s="124" t="s">
        <v>2</v>
      </c>
      <c r="H11" s="124" t="s">
        <v>385</v>
      </c>
      <c r="I11" s="122">
        <v>319.7</v>
      </c>
      <c r="J11" s="122">
        <v>2.2000000000000002</v>
      </c>
      <c r="K11" s="122">
        <v>326.89999999999998</v>
      </c>
      <c r="L11" s="122">
        <v>2.7</v>
      </c>
      <c r="M11" s="122">
        <v>335.7</v>
      </c>
      <c r="N11" s="119"/>
    </row>
    <row r="12" spans="1:14" ht="15" customHeight="1" x14ac:dyDescent="0.25">
      <c r="A12" s="119"/>
      <c r="B12" s="122"/>
      <c r="C12" s="122"/>
      <c r="D12" s="122"/>
      <c r="E12" s="122"/>
      <c r="F12" s="122"/>
      <c r="G12" s="124" t="s">
        <v>3</v>
      </c>
      <c r="H12" s="119" t="s">
        <v>388</v>
      </c>
      <c r="I12" s="122">
        <v>141.4</v>
      </c>
      <c r="J12" s="122">
        <v>3.5</v>
      </c>
      <c r="K12" s="122">
        <v>146.30000000000001</v>
      </c>
      <c r="L12" s="122">
        <v>2.2000000000000002</v>
      </c>
      <c r="M12" s="122">
        <v>149.5</v>
      </c>
      <c r="N12" s="119"/>
    </row>
    <row r="13" spans="1:14" ht="15" customHeight="1" x14ac:dyDescent="0.25">
      <c r="A13" s="124" t="s">
        <v>62</v>
      </c>
      <c r="B13" s="122">
        <v>187.9</v>
      </c>
      <c r="C13" s="122">
        <v>1.2</v>
      </c>
      <c r="D13" s="122">
        <v>190.3</v>
      </c>
      <c r="E13" s="122">
        <v>1.9</v>
      </c>
      <c r="F13" s="122">
        <v>193.9</v>
      </c>
      <c r="G13" s="124" t="s">
        <v>389</v>
      </c>
      <c r="H13" s="124" t="s">
        <v>390</v>
      </c>
      <c r="I13" s="122">
        <v>103.5</v>
      </c>
      <c r="J13" s="122">
        <v>1.3</v>
      </c>
      <c r="K13" s="122">
        <v>104.8</v>
      </c>
      <c r="L13" s="122">
        <v>3.8</v>
      </c>
      <c r="M13" s="122">
        <v>108.9</v>
      </c>
      <c r="N13" s="119"/>
    </row>
    <row r="14" spans="1:14" ht="15" customHeight="1" x14ac:dyDescent="0.25">
      <c r="A14" s="119" t="s">
        <v>384</v>
      </c>
      <c r="B14" s="122">
        <v>153.1</v>
      </c>
      <c r="C14" s="122">
        <v>1.2</v>
      </c>
      <c r="D14" s="122">
        <v>154.9</v>
      </c>
      <c r="E14" s="122">
        <v>1.9</v>
      </c>
      <c r="F14" s="122">
        <v>157.9</v>
      </c>
      <c r="G14" s="124" t="s">
        <v>391</v>
      </c>
      <c r="H14" s="124" t="s">
        <v>392</v>
      </c>
      <c r="I14" s="122">
        <v>74.8</v>
      </c>
      <c r="J14" s="122">
        <v>1.2</v>
      </c>
      <c r="K14" s="122">
        <v>75.7</v>
      </c>
      <c r="L14" s="122">
        <v>2.1</v>
      </c>
      <c r="M14" s="122">
        <v>77.3</v>
      </c>
      <c r="N14" s="119"/>
    </row>
    <row r="15" spans="1:14" ht="15" customHeight="1" x14ac:dyDescent="0.25">
      <c r="A15" s="119" t="s">
        <v>385</v>
      </c>
      <c r="B15" s="122">
        <v>34.9</v>
      </c>
      <c r="C15" s="122">
        <v>1.3</v>
      </c>
      <c r="D15" s="122">
        <v>35.299999999999997</v>
      </c>
      <c r="E15" s="122">
        <v>1.9</v>
      </c>
      <c r="F15" s="122">
        <v>36</v>
      </c>
      <c r="G15" s="119"/>
      <c r="H15" s="124"/>
      <c r="I15" s="122"/>
      <c r="J15" s="122"/>
      <c r="K15" s="122"/>
      <c r="L15" s="122"/>
      <c r="M15" s="122"/>
      <c r="N15" s="119"/>
    </row>
    <row r="16" spans="1:14" ht="15" customHeight="1" x14ac:dyDescent="0.25">
      <c r="A16" s="119"/>
      <c r="B16" s="122"/>
      <c r="C16" s="122"/>
      <c r="D16" s="122"/>
      <c r="E16" s="122"/>
      <c r="F16" s="122"/>
      <c r="G16" s="119"/>
      <c r="H16" s="119"/>
      <c r="I16" s="122"/>
      <c r="J16" s="122"/>
      <c r="K16" s="122"/>
      <c r="L16" s="122"/>
      <c r="M16" s="122"/>
      <c r="N16" s="119"/>
    </row>
    <row r="17" spans="1:14" ht="15" customHeight="1" x14ac:dyDescent="0.25">
      <c r="A17" s="119" t="s">
        <v>393</v>
      </c>
      <c r="B17" s="122">
        <v>115.9</v>
      </c>
      <c r="C17" s="122"/>
      <c r="D17" s="122"/>
      <c r="E17" s="122"/>
      <c r="F17" s="122">
        <v>121.2</v>
      </c>
      <c r="G17" s="124" t="s">
        <v>4</v>
      </c>
      <c r="H17" s="124" t="s">
        <v>80</v>
      </c>
      <c r="I17" s="122">
        <v>245.6</v>
      </c>
      <c r="J17" s="122">
        <v>2.5</v>
      </c>
      <c r="K17" s="122">
        <v>251.9</v>
      </c>
      <c r="L17" s="122">
        <v>1.9</v>
      </c>
      <c r="M17" s="122">
        <v>256.7</v>
      </c>
      <c r="N17" s="119"/>
    </row>
    <row r="18" spans="1:14" ht="15" customHeight="1" x14ac:dyDescent="0.25">
      <c r="A18" s="119"/>
      <c r="B18" s="122"/>
      <c r="C18" s="122"/>
      <c r="D18" s="122"/>
      <c r="E18" s="122"/>
      <c r="F18" s="122"/>
      <c r="G18" s="124" t="s">
        <v>394</v>
      </c>
      <c r="H18" s="119" t="s">
        <v>60</v>
      </c>
      <c r="I18" s="122">
        <v>203.8</v>
      </c>
      <c r="J18" s="122">
        <v>1.6</v>
      </c>
      <c r="K18" s="122">
        <v>207.1</v>
      </c>
      <c r="L18" s="122">
        <v>1.9</v>
      </c>
      <c r="M18" s="122">
        <v>211</v>
      </c>
      <c r="N18" s="119"/>
    </row>
    <row r="19" spans="1:14" ht="15" customHeight="1" x14ac:dyDescent="0.25">
      <c r="A19" s="119"/>
      <c r="B19" s="122"/>
      <c r="C19" s="122"/>
      <c r="D19" s="122"/>
      <c r="E19" s="122"/>
      <c r="F19" s="122"/>
      <c r="G19" s="124" t="s">
        <v>70</v>
      </c>
      <c r="H19" s="119" t="s">
        <v>71</v>
      </c>
      <c r="I19" s="122">
        <v>56.6</v>
      </c>
      <c r="J19" s="122">
        <v>1</v>
      </c>
      <c r="K19" s="122">
        <v>57.2</v>
      </c>
      <c r="L19" s="122">
        <v>1.9</v>
      </c>
      <c r="M19" s="122">
        <v>58.3</v>
      </c>
      <c r="N19" s="119"/>
    </row>
    <row r="20" spans="1:14" ht="15" customHeight="1" x14ac:dyDescent="0.25">
      <c r="G20" s="124" t="s">
        <v>72</v>
      </c>
      <c r="H20" s="124" t="s">
        <v>81</v>
      </c>
      <c r="I20" s="122">
        <v>147.19999999999999</v>
      </c>
      <c r="J20" s="122">
        <v>1.8</v>
      </c>
      <c r="K20" s="122">
        <v>149.9</v>
      </c>
      <c r="L20" s="122">
        <v>1.9</v>
      </c>
      <c r="M20" s="122">
        <v>152.80000000000001</v>
      </c>
      <c r="N20" s="119"/>
    </row>
    <row r="21" spans="1:14" ht="15" customHeight="1" x14ac:dyDescent="0.25">
      <c r="A21" s="124"/>
      <c r="B21" s="122"/>
      <c r="C21" s="122"/>
      <c r="D21" s="122"/>
      <c r="E21" s="122"/>
      <c r="F21" s="122"/>
      <c r="G21" s="124" t="s">
        <v>395</v>
      </c>
      <c r="H21" s="124" t="s">
        <v>61</v>
      </c>
      <c r="I21" s="122">
        <v>41.8</v>
      </c>
      <c r="J21" s="122">
        <v>7.2</v>
      </c>
      <c r="K21" s="122">
        <v>44.8</v>
      </c>
      <c r="L21" s="122">
        <v>1.9</v>
      </c>
      <c r="M21" s="122">
        <v>45.6</v>
      </c>
      <c r="N21" s="119"/>
    </row>
    <row r="22" spans="1:14" ht="15" customHeight="1" x14ac:dyDescent="0.25">
      <c r="A22" s="124"/>
      <c r="B22" s="122"/>
      <c r="C22" s="122"/>
      <c r="D22" s="122"/>
      <c r="E22" s="122"/>
      <c r="F22" s="122"/>
      <c r="G22" s="119"/>
      <c r="H22" s="119"/>
      <c r="I22" s="122"/>
      <c r="J22" s="122"/>
      <c r="K22" s="122"/>
      <c r="L22" s="122"/>
      <c r="M22" s="122"/>
      <c r="N22" s="119"/>
    </row>
    <row r="23" spans="1:14" ht="15" customHeight="1" x14ac:dyDescent="0.25">
      <c r="A23" s="119"/>
      <c r="B23" s="122"/>
      <c r="C23" s="122"/>
      <c r="D23" s="122"/>
      <c r="E23" s="122"/>
      <c r="F23" s="122"/>
      <c r="G23" s="124" t="s">
        <v>5</v>
      </c>
      <c r="H23" s="124" t="s">
        <v>73</v>
      </c>
      <c r="I23" s="122">
        <v>0.4</v>
      </c>
      <c r="J23" s="122"/>
      <c r="K23" s="122">
        <v>0.3</v>
      </c>
      <c r="L23" s="122"/>
      <c r="M23" s="122">
        <v>0.2</v>
      </c>
      <c r="N23" s="119"/>
    </row>
    <row r="24" spans="1:14" ht="15" customHeight="1" x14ac:dyDescent="0.25">
      <c r="A24" s="119"/>
      <c r="B24" s="122"/>
      <c r="C24" s="122"/>
      <c r="D24" s="122"/>
      <c r="E24" s="122"/>
      <c r="F24" s="122"/>
      <c r="G24" s="119"/>
      <c r="H24" s="124"/>
      <c r="I24" s="122"/>
      <c r="J24" s="122"/>
      <c r="K24" s="122"/>
      <c r="L24" s="122"/>
      <c r="M24" s="122"/>
      <c r="N24" s="119"/>
    </row>
    <row r="25" spans="1:14" ht="15" customHeight="1" x14ac:dyDescent="0.25">
      <c r="A25" s="124" t="s">
        <v>396</v>
      </c>
      <c r="B25" s="122">
        <v>1206.0999999999999</v>
      </c>
      <c r="C25" s="122">
        <v>1.1000000000000001</v>
      </c>
      <c r="D25" s="122">
        <v>1219.4000000000001</v>
      </c>
      <c r="E25" s="122">
        <v>2.4</v>
      </c>
      <c r="F25" s="122">
        <v>1249.0999999999999</v>
      </c>
      <c r="G25" s="124" t="s">
        <v>82</v>
      </c>
      <c r="H25" s="124" t="s">
        <v>74</v>
      </c>
      <c r="I25" s="122">
        <v>1096.8</v>
      </c>
      <c r="J25" s="122">
        <v>2.1</v>
      </c>
      <c r="K25" s="122">
        <v>1119.7</v>
      </c>
      <c r="L25" s="122">
        <v>2.4</v>
      </c>
      <c r="M25" s="122">
        <v>1146.0999999999999</v>
      </c>
      <c r="N25" s="119"/>
    </row>
    <row r="26" spans="1:14" ht="15" customHeight="1" x14ac:dyDescent="0.25">
      <c r="A26" s="119"/>
      <c r="B26" s="122"/>
      <c r="C26" s="122"/>
      <c r="D26" s="122"/>
      <c r="E26" s="122"/>
      <c r="F26" s="122"/>
      <c r="G26" s="119"/>
      <c r="H26" s="119"/>
      <c r="I26" s="122"/>
      <c r="J26" s="122"/>
      <c r="K26" s="122"/>
      <c r="L26" s="122"/>
      <c r="M26" s="122"/>
      <c r="N26" s="119"/>
    </row>
    <row r="27" spans="1:14" ht="15" customHeight="1" x14ac:dyDescent="0.25">
      <c r="A27" s="124" t="s">
        <v>79</v>
      </c>
      <c r="B27" s="122">
        <v>941.5</v>
      </c>
      <c r="C27" s="122">
        <v>3.3</v>
      </c>
      <c r="D27" s="122">
        <v>972.7</v>
      </c>
      <c r="E27" s="122">
        <v>0.7</v>
      </c>
      <c r="F27" s="122">
        <v>979.3</v>
      </c>
      <c r="G27" s="124" t="s">
        <v>104</v>
      </c>
      <c r="H27" s="124" t="s">
        <v>75</v>
      </c>
      <c r="I27" s="122">
        <v>1050.8</v>
      </c>
      <c r="J27" s="122">
        <v>2.1</v>
      </c>
      <c r="K27" s="122">
        <v>1072.4000000000001</v>
      </c>
      <c r="L27" s="122">
        <v>0.9</v>
      </c>
      <c r="M27" s="122">
        <v>1082.2</v>
      </c>
      <c r="N27" s="119"/>
    </row>
    <row r="28" spans="1:14" ht="15" customHeight="1" x14ac:dyDescent="0.25">
      <c r="A28" s="124"/>
      <c r="B28" s="122"/>
      <c r="C28" s="122"/>
      <c r="D28" s="122"/>
      <c r="E28" s="122"/>
      <c r="F28" s="122"/>
      <c r="G28" s="119"/>
      <c r="H28" s="119"/>
      <c r="I28" s="122"/>
      <c r="J28" s="122"/>
      <c r="K28" s="122"/>
      <c r="L28" s="122"/>
      <c r="M28" s="122"/>
      <c r="N28" s="119"/>
    </row>
    <row r="29" spans="1:14" ht="15" customHeight="1" x14ac:dyDescent="0.25">
      <c r="A29" s="136" t="s">
        <v>65</v>
      </c>
      <c r="B29" s="139">
        <v>2147.6</v>
      </c>
      <c r="C29" s="139">
        <v>2.1</v>
      </c>
      <c r="D29" s="139">
        <v>2192</v>
      </c>
      <c r="E29" s="139">
        <v>1.7</v>
      </c>
      <c r="F29" s="139">
        <v>2228.3000000000002</v>
      </c>
      <c r="G29" s="136" t="s">
        <v>397</v>
      </c>
      <c r="H29" s="136" t="s">
        <v>83</v>
      </c>
      <c r="I29" s="139">
        <v>2147.6</v>
      </c>
      <c r="J29" s="139">
        <v>2.1</v>
      </c>
      <c r="K29" s="139">
        <v>2192</v>
      </c>
      <c r="L29" s="139">
        <v>1.7</v>
      </c>
      <c r="M29" s="139">
        <v>2228.3000000000002</v>
      </c>
      <c r="N29" s="119"/>
    </row>
    <row r="30" spans="1:14" ht="15" customHeight="1" x14ac:dyDescent="0.25">
      <c r="A30" s="119"/>
      <c r="B30" s="122"/>
      <c r="C30" s="122"/>
      <c r="D30" s="122"/>
      <c r="E30" s="122"/>
      <c r="F30" s="122"/>
      <c r="G30" s="124"/>
      <c r="H30" s="124"/>
      <c r="I30" s="122"/>
      <c r="J30" s="122"/>
      <c r="K30" s="122"/>
      <c r="L30" s="122"/>
      <c r="M30" s="122"/>
      <c r="N30" s="119"/>
    </row>
    <row r="31" spans="1:14" ht="15" customHeight="1" x14ac:dyDescent="0.25">
      <c r="A31" s="124" t="s">
        <v>398</v>
      </c>
      <c r="B31" s="122">
        <v>340.8</v>
      </c>
      <c r="C31" s="122"/>
      <c r="D31" s="122"/>
      <c r="E31" s="122"/>
      <c r="F31" s="122">
        <v>341</v>
      </c>
      <c r="G31" s="124" t="s">
        <v>6</v>
      </c>
      <c r="H31" s="124" t="s">
        <v>87</v>
      </c>
      <c r="I31" s="122">
        <v>109.3</v>
      </c>
      <c r="J31" s="122"/>
      <c r="K31" s="122"/>
      <c r="L31" s="122"/>
      <c r="M31" s="122">
        <v>103</v>
      </c>
      <c r="N31" s="119"/>
    </row>
    <row r="32" spans="1:14" ht="15" customHeight="1" x14ac:dyDescent="0.25">
      <c r="A32" s="124" t="s">
        <v>399</v>
      </c>
      <c r="B32" s="122">
        <v>27.6</v>
      </c>
      <c r="C32" s="122"/>
      <c r="D32" s="122"/>
      <c r="E32" s="122"/>
      <c r="F32" s="122">
        <v>28.1</v>
      </c>
      <c r="G32" s="124" t="s">
        <v>7</v>
      </c>
      <c r="H32" s="124" t="s">
        <v>400</v>
      </c>
      <c r="I32" s="122">
        <v>331.4</v>
      </c>
      <c r="J32" s="122"/>
      <c r="K32" s="122"/>
      <c r="L32" s="122"/>
      <c r="M32" s="122">
        <v>331.5</v>
      </c>
      <c r="N32" s="119"/>
    </row>
    <row r="33" spans="1:14" ht="15" customHeight="1" x14ac:dyDescent="0.25">
      <c r="A33" s="124" t="s">
        <v>401</v>
      </c>
      <c r="B33" s="122">
        <v>95.1</v>
      </c>
      <c r="C33" s="122"/>
      <c r="D33" s="122"/>
      <c r="E33" s="122"/>
      <c r="F33" s="122">
        <v>88.6</v>
      </c>
      <c r="G33" s="124" t="s">
        <v>8</v>
      </c>
      <c r="H33" s="124" t="s">
        <v>402</v>
      </c>
      <c r="I33" s="122">
        <v>22.8</v>
      </c>
      <c r="J33" s="122"/>
      <c r="K33" s="122"/>
      <c r="L33" s="122"/>
      <c r="M33" s="122">
        <v>23.3</v>
      </c>
      <c r="N33" s="119"/>
    </row>
    <row r="34" spans="1:14" ht="15" customHeight="1" x14ac:dyDescent="0.25">
      <c r="A34" s="124"/>
      <c r="B34" s="122"/>
      <c r="C34" s="122"/>
      <c r="D34" s="122"/>
      <c r="E34" s="122"/>
      <c r="F34" s="122"/>
      <c r="G34" s="119"/>
      <c r="H34" s="124"/>
      <c r="I34" s="122"/>
      <c r="J34" s="122"/>
      <c r="K34" s="122"/>
      <c r="L34" s="122"/>
      <c r="M34" s="122"/>
      <c r="N34" s="119"/>
    </row>
    <row r="35" spans="1:14" ht="15" customHeight="1" x14ac:dyDescent="0.25">
      <c r="A35" s="124" t="s">
        <v>95</v>
      </c>
      <c r="B35" s="122">
        <v>463.5</v>
      </c>
      <c r="C35" s="122"/>
      <c r="D35" s="122"/>
      <c r="E35" s="122"/>
      <c r="F35" s="122">
        <v>457.7</v>
      </c>
      <c r="G35" s="124" t="s">
        <v>9</v>
      </c>
      <c r="H35" s="124" t="s">
        <v>95</v>
      </c>
      <c r="I35" s="122">
        <v>463.5</v>
      </c>
      <c r="J35" s="122"/>
      <c r="K35" s="122"/>
      <c r="L35" s="122"/>
      <c r="M35" s="122">
        <v>457.7</v>
      </c>
      <c r="N35" s="119"/>
    </row>
    <row r="36" spans="1:14" ht="15" customHeight="1" x14ac:dyDescent="0.25">
      <c r="A36" s="136"/>
      <c r="B36" s="140"/>
      <c r="C36" s="140"/>
      <c r="D36" s="140"/>
      <c r="E36" s="140"/>
      <c r="F36" s="140"/>
      <c r="G36" s="118"/>
      <c r="H36" s="118"/>
      <c r="I36" s="118"/>
      <c r="J36" s="118"/>
      <c r="K36" s="118"/>
      <c r="L36" s="118"/>
      <c r="M36" s="118"/>
      <c r="N36" s="118"/>
    </row>
    <row r="37" spans="1:14" ht="15" customHeight="1" x14ac:dyDescent="0.2">
      <c r="A37" s="129"/>
      <c r="B37" s="141"/>
      <c r="C37" s="141"/>
      <c r="D37" s="141"/>
      <c r="E37" s="141"/>
      <c r="F37" s="141"/>
      <c r="G37" s="129"/>
      <c r="H37" s="129"/>
    </row>
    <row r="38" spans="1:14" ht="15" customHeight="1" x14ac:dyDescent="0.25">
      <c r="A38" s="125"/>
      <c r="B38" s="123"/>
      <c r="C38" s="141"/>
      <c r="D38" s="141"/>
      <c r="E38" s="141"/>
      <c r="F38" s="141"/>
    </row>
    <row r="39" spans="1:14" ht="15" customHeight="1" x14ac:dyDescent="0.25">
      <c r="A39" s="125"/>
      <c r="B39" s="123"/>
      <c r="C39" s="141"/>
      <c r="D39" s="141"/>
      <c r="E39" s="141"/>
      <c r="F39" s="141"/>
    </row>
    <row r="40" spans="1:14" ht="15" customHeight="1" x14ac:dyDescent="0.2">
      <c r="A40" s="125"/>
      <c r="B40" s="141"/>
      <c r="C40" s="141"/>
      <c r="D40" s="141"/>
      <c r="E40" s="141"/>
      <c r="F40" s="141"/>
    </row>
    <row r="41" spans="1:14" ht="15" customHeight="1" x14ac:dyDescent="0.2">
      <c r="A41" s="125"/>
      <c r="B41" s="141"/>
      <c r="C41" s="141"/>
      <c r="D41" s="141"/>
      <c r="E41" s="141"/>
      <c r="F41" s="141"/>
    </row>
    <row r="42" spans="1:14" ht="15" customHeight="1" x14ac:dyDescent="0.25">
      <c r="A42" s="125"/>
      <c r="B42" s="123"/>
      <c r="C42" s="141"/>
      <c r="D42" s="141"/>
      <c r="E42" s="141"/>
      <c r="F42" s="141"/>
    </row>
    <row r="43" spans="1:14" ht="15" customHeight="1" x14ac:dyDescent="0.2">
      <c r="B43" s="141"/>
      <c r="C43" s="141"/>
      <c r="D43" s="141"/>
      <c r="E43" s="141"/>
      <c r="F43" s="141"/>
    </row>
    <row r="44" spans="1:14" ht="15" customHeight="1" x14ac:dyDescent="0.2">
      <c r="A44" s="125"/>
      <c r="B44" s="141"/>
      <c r="C44" s="141"/>
      <c r="D44" s="141"/>
      <c r="E44" s="141"/>
      <c r="F44" s="141"/>
    </row>
    <row r="45" spans="1:14" ht="15" customHeight="1" x14ac:dyDescent="0.2">
      <c r="B45" s="141"/>
      <c r="C45" s="141"/>
      <c r="D45" s="141"/>
      <c r="E45" s="141"/>
      <c r="F45" s="141"/>
    </row>
    <row r="46" spans="1:14" ht="15" customHeight="1" x14ac:dyDescent="0.25">
      <c r="A46" s="142"/>
      <c r="B46" s="123"/>
      <c r="C46" s="141"/>
      <c r="D46" s="141"/>
      <c r="E46" s="141"/>
      <c r="F46" s="141"/>
    </row>
    <row r="47" spans="1:14" ht="15" customHeight="1" x14ac:dyDescent="0.2">
      <c r="A47" s="125"/>
      <c r="B47" s="141"/>
      <c r="C47" s="141"/>
      <c r="D47" s="141"/>
      <c r="E47" s="141"/>
      <c r="F47" s="141"/>
    </row>
    <row r="48" spans="1:14" ht="15" customHeight="1" x14ac:dyDescent="0.2">
      <c r="A48" s="125"/>
      <c r="B48" s="143"/>
    </row>
    <row r="49" spans="1:2" ht="15" customHeight="1" x14ac:dyDescent="0.2">
      <c r="B49" s="143"/>
    </row>
    <row r="50" spans="1:2" ht="15" customHeight="1" x14ac:dyDescent="0.2">
      <c r="A50" s="125"/>
      <c r="B50" s="143"/>
    </row>
    <row r="51" spans="1:2" ht="15" customHeight="1" x14ac:dyDescent="0.2">
      <c r="A51" s="125"/>
      <c r="B51" s="143"/>
    </row>
    <row r="52" spans="1:2" ht="15" customHeight="1" x14ac:dyDescent="0.2">
      <c r="A52" s="125"/>
      <c r="B52" s="143"/>
    </row>
    <row r="53" spans="1:2" ht="15" customHeight="1" x14ac:dyDescent="0.2">
      <c r="A53" s="125"/>
      <c r="B53" s="143"/>
    </row>
    <row r="54" spans="1:2" ht="15" customHeight="1" x14ac:dyDescent="0.2">
      <c r="A54" s="125"/>
      <c r="B54" s="143"/>
    </row>
    <row r="55" spans="1:2" ht="15" customHeight="1" x14ac:dyDescent="0.2">
      <c r="A55" s="125"/>
      <c r="B55" s="143"/>
    </row>
    <row r="56" spans="1:2" ht="15" customHeight="1" x14ac:dyDescent="0.2">
      <c r="B56" s="143"/>
    </row>
    <row r="57" spans="1:2" ht="15" customHeight="1" x14ac:dyDescent="0.2">
      <c r="B57" s="143"/>
    </row>
    <row r="58" spans="1:2" ht="15" customHeight="1" x14ac:dyDescent="0.2"/>
  </sheetData>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D6ADD-6594-407E-B410-BB1B2EED900F}">
  <dimension ref="A1:BI86"/>
  <sheetViews>
    <sheetView workbookViewId="0">
      <pane xSplit="1" ySplit="2" topLeftCell="AJ3" activePane="bottomRight" state="frozen"/>
      <selection activeCell="AA5" sqref="AA5:AB5"/>
      <selection pane="topRight" activeCell="AA5" sqref="AA5:AB5"/>
      <selection pane="bottomLeft" activeCell="AA5" sqref="AA5:AB5"/>
      <selection pane="bottomRight"/>
    </sheetView>
  </sheetViews>
  <sheetFormatPr defaultColWidth="11.42578125" defaultRowHeight="12.75" x14ac:dyDescent="0.2"/>
  <cols>
    <col min="1" max="1" width="51.7109375" style="116" customWidth="1"/>
    <col min="2" max="61" width="8" style="116" customWidth="1"/>
    <col min="62" max="16384" width="11.42578125" style="116"/>
  </cols>
  <sheetData>
    <row r="1" spans="1:61" ht="15" customHeight="1" x14ac:dyDescent="0.25">
      <c r="A1" s="235" t="str">
        <f>HYPERLINK("#'contents'!A1","to contents")</f>
        <v>to contents</v>
      </c>
    </row>
    <row r="2" spans="1:61" ht="30" customHeight="1" x14ac:dyDescent="0.25">
      <c r="A2" s="117" t="s">
        <v>504</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row>
    <row r="3" spans="1:61" ht="15" customHeight="1" x14ac:dyDescent="0.25">
      <c r="A3" s="119"/>
      <c r="B3" s="119">
        <v>1970</v>
      </c>
      <c r="C3" s="119">
        <v>1971</v>
      </c>
      <c r="D3" s="119">
        <v>1972</v>
      </c>
      <c r="E3" s="119">
        <v>1973</v>
      </c>
      <c r="F3" s="119">
        <v>1974</v>
      </c>
      <c r="G3" s="119">
        <v>1975</v>
      </c>
      <c r="H3" s="119">
        <v>1976</v>
      </c>
      <c r="I3" s="119">
        <v>1977</v>
      </c>
      <c r="J3" s="119">
        <v>1978</v>
      </c>
      <c r="K3" s="119">
        <v>1979</v>
      </c>
      <c r="L3" s="119">
        <v>1980</v>
      </c>
      <c r="M3" s="119">
        <v>1981</v>
      </c>
      <c r="N3" s="119">
        <v>1982</v>
      </c>
      <c r="O3" s="119">
        <v>1983</v>
      </c>
      <c r="P3" s="119">
        <v>1984</v>
      </c>
      <c r="Q3" s="119">
        <v>1985</v>
      </c>
      <c r="R3" s="119">
        <v>1986</v>
      </c>
      <c r="S3" s="119">
        <v>1987</v>
      </c>
      <c r="T3" s="119">
        <v>1988</v>
      </c>
      <c r="U3" s="119">
        <v>1989</v>
      </c>
      <c r="V3" s="119">
        <v>1990</v>
      </c>
      <c r="W3" s="119">
        <v>1991</v>
      </c>
      <c r="X3" s="119">
        <v>1992</v>
      </c>
      <c r="Y3" s="119">
        <v>1993</v>
      </c>
      <c r="Z3" s="119">
        <v>1994</v>
      </c>
      <c r="AA3" s="119">
        <v>1995</v>
      </c>
      <c r="AB3" s="119">
        <v>1995</v>
      </c>
      <c r="AC3" s="119">
        <v>1996</v>
      </c>
      <c r="AD3" s="119">
        <v>1997</v>
      </c>
      <c r="AE3" s="119">
        <v>1998</v>
      </c>
      <c r="AF3" s="119">
        <v>1999</v>
      </c>
      <c r="AG3" s="119">
        <v>2000</v>
      </c>
      <c r="AH3" s="119">
        <v>2001</v>
      </c>
      <c r="AI3" s="119">
        <v>2002</v>
      </c>
      <c r="AJ3" s="119">
        <v>2003</v>
      </c>
      <c r="AK3" s="119">
        <v>2004</v>
      </c>
      <c r="AL3" s="119">
        <v>2005</v>
      </c>
      <c r="AM3" s="119">
        <v>2006</v>
      </c>
      <c r="AN3" s="119">
        <v>2007</v>
      </c>
      <c r="AO3" s="119">
        <v>2008</v>
      </c>
      <c r="AP3" s="119">
        <v>2009</v>
      </c>
      <c r="AQ3" s="119">
        <v>2010</v>
      </c>
      <c r="AR3" s="119">
        <v>2011</v>
      </c>
      <c r="AS3" s="119">
        <v>2012</v>
      </c>
      <c r="AT3" s="119">
        <v>2013</v>
      </c>
      <c r="AU3" s="119">
        <v>2014</v>
      </c>
      <c r="AV3" s="119">
        <v>2015</v>
      </c>
      <c r="AW3" s="119">
        <v>2016</v>
      </c>
      <c r="AX3" s="119">
        <v>2017</v>
      </c>
      <c r="AY3" s="119">
        <v>2018</v>
      </c>
      <c r="AZ3" s="119">
        <v>2019</v>
      </c>
      <c r="BA3" s="119">
        <v>2020</v>
      </c>
      <c r="BB3" s="119">
        <v>2021</v>
      </c>
      <c r="BC3" s="119">
        <v>2022</v>
      </c>
      <c r="BD3" s="119">
        <v>2023</v>
      </c>
      <c r="BE3" s="119">
        <v>2024</v>
      </c>
      <c r="BF3" s="119">
        <v>2025</v>
      </c>
      <c r="BG3" s="119">
        <v>2026</v>
      </c>
      <c r="BH3" s="119">
        <v>2027</v>
      </c>
      <c r="BI3" s="119">
        <v>2028</v>
      </c>
    </row>
    <row r="4" spans="1:61" ht="15" customHeight="1" x14ac:dyDescent="0.25">
      <c r="A4" s="120" t="s">
        <v>10</v>
      </c>
      <c r="B4" s="119"/>
      <c r="C4" s="119"/>
      <c r="D4" s="119"/>
      <c r="E4" s="119"/>
      <c r="F4" s="119"/>
      <c r="G4" s="119"/>
      <c r="H4" s="119"/>
      <c r="I4" s="119"/>
      <c r="J4" s="119"/>
      <c r="K4" s="119"/>
      <c r="L4" s="119"/>
      <c r="M4" s="119"/>
      <c r="N4" s="119"/>
      <c r="O4" s="119"/>
      <c r="P4" s="119"/>
      <c r="Q4" s="119"/>
      <c r="R4" s="119"/>
      <c r="S4" s="119"/>
      <c r="T4" s="119"/>
      <c r="U4" s="119"/>
      <c r="V4" s="119"/>
      <c r="W4" s="119"/>
      <c r="X4" s="119"/>
      <c r="Y4" s="119"/>
      <c r="Z4" s="119"/>
      <c r="AA4" s="119" t="s">
        <v>531</v>
      </c>
      <c r="AB4" s="119" t="s">
        <v>532</v>
      </c>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c r="BG4" s="119"/>
      <c r="BH4" s="119"/>
      <c r="BI4" s="119"/>
    </row>
    <row r="5" spans="1:61" ht="15" customHeight="1" x14ac:dyDescent="0.25">
      <c r="A5" s="131" t="s">
        <v>58</v>
      </c>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9"/>
      <c r="AZ5" s="119"/>
      <c r="BA5" s="119"/>
      <c r="BB5" s="119"/>
      <c r="BC5" s="119"/>
      <c r="BD5" s="119"/>
      <c r="BE5" s="119"/>
      <c r="BF5" s="119"/>
      <c r="BG5" s="119"/>
      <c r="BH5" s="119"/>
      <c r="BI5" s="119"/>
    </row>
    <row r="6" spans="1:61" ht="15" customHeight="1" x14ac:dyDescent="0.25">
      <c r="A6" s="131"/>
      <c r="B6" s="119"/>
      <c r="C6" s="119"/>
      <c r="D6" s="119"/>
      <c r="E6" s="119"/>
      <c r="F6" s="119"/>
      <c r="G6" s="119"/>
      <c r="H6" s="119"/>
      <c r="I6" s="119"/>
      <c r="J6" s="119"/>
      <c r="K6" s="119"/>
      <c r="L6" s="119"/>
      <c r="M6" s="119"/>
      <c r="N6" s="119"/>
      <c r="O6" s="119"/>
      <c r="P6" s="119"/>
      <c r="Q6" s="119"/>
      <c r="R6" s="119"/>
      <c r="S6" s="119"/>
      <c r="T6" s="119"/>
      <c r="U6" s="119"/>
      <c r="V6" s="119"/>
      <c r="W6" s="119"/>
      <c r="X6" s="119"/>
      <c r="Y6" s="119"/>
      <c r="Z6" s="119"/>
      <c r="AA6" s="119"/>
      <c r="AB6" s="119"/>
      <c r="AC6" s="119"/>
      <c r="AD6" s="119"/>
      <c r="AE6" s="119"/>
      <c r="AF6" s="119"/>
      <c r="AG6" s="119"/>
      <c r="AH6" s="119"/>
      <c r="AI6" s="119"/>
      <c r="AJ6" s="119"/>
      <c r="AK6" s="119"/>
      <c r="AL6" s="119"/>
      <c r="AM6" s="119"/>
      <c r="AN6" s="119"/>
      <c r="AO6" s="119"/>
      <c r="AP6" s="119"/>
      <c r="AQ6" s="119"/>
      <c r="AR6" s="119"/>
      <c r="AS6" s="119"/>
      <c r="AT6" s="119"/>
      <c r="AU6" s="119"/>
      <c r="AV6" s="119"/>
      <c r="AW6" s="119"/>
      <c r="AX6" s="119"/>
      <c r="AY6" s="119"/>
      <c r="AZ6" s="119"/>
      <c r="BA6" s="119"/>
      <c r="BB6" s="119"/>
      <c r="BC6" s="119"/>
      <c r="BD6" s="119"/>
      <c r="BE6" s="119"/>
      <c r="BF6" s="119"/>
      <c r="BG6" s="119"/>
      <c r="BH6" s="119"/>
      <c r="BI6" s="119"/>
    </row>
    <row r="7" spans="1:61" ht="15" customHeight="1" x14ac:dyDescent="0.25">
      <c r="A7" s="124" t="s">
        <v>59</v>
      </c>
      <c r="B7" s="122">
        <v>1.8</v>
      </c>
      <c r="C7" s="122">
        <v>-0.4</v>
      </c>
      <c r="D7" s="122">
        <v>-1.3</v>
      </c>
      <c r="E7" s="122">
        <v>-0.6</v>
      </c>
      <c r="F7" s="122">
        <v>-2.7</v>
      </c>
      <c r="G7" s="122">
        <v>-3.4</v>
      </c>
      <c r="H7" s="122">
        <v>2.2000000000000002</v>
      </c>
      <c r="I7" s="122">
        <v>0.1</v>
      </c>
      <c r="J7" s="122">
        <v>-0.9</v>
      </c>
      <c r="K7" s="122">
        <v>0.9</v>
      </c>
      <c r="L7" s="122">
        <v>1.5</v>
      </c>
      <c r="M7" s="122">
        <v>0</v>
      </c>
      <c r="N7" s="122">
        <v>-2.2999999999999998</v>
      </c>
      <c r="O7" s="122">
        <v>-2.5</v>
      </c>
      <c r="P7" s="122">
        <v>0.1</v>
      </c>
      <c r="Q7" s="122">
        <v>0.3</v>
      </c>
      <c r="R7" s="122">
        <v>1.9</v>
      </c>
      <c r="S7" s="122">
        <v>1.4</v>
      </c>
      <c r="T7" s="122">
        <v>2.2000000000000002</v>
      </c>
      <c r="U7" s="122">
        <v>2.4</v>
      </c>
      <c r="V7" s="122">
        <v>3.1</v>
      </c>
      <c r="W7" s="122">
        <v>1</v>
      </c>
      <c r="X7" s="122">
        <v>2.2999999999999998</v>
      </c>
      <c r="Y7" s="122">
        <v>-1.3</v>
      </c>
      <c r="Z7" s="122">
        <v>0.3</v>
      </c>
      <c r="AA7" s="122">
        <v>2</v>
      </c>
      <c r="AB7" s="122" t="s">
        <v>153</v>
      </c>
      <c r="AC7" s="122">
        <v>2.9</v>
      </c>
      <c r="AD7" s="122">
        <v>2.5</v>
      </c>
      <c r="AE7" s="122">
        <v>3.2</v>
      </c>
      <c r="AF7" s="122">
        <v>3.4</v>
      </c>
      <c r="AG7" s="122">
        <v>1.4</v>
      </c>
      <c r="AH7" s="122">
        <v>2.1</v>
      </c>
      <c r="AI7" s="122">
        <v>-0.2</v>
      </c>
      <c r="AJ7" s="122">
        <v>-0.9</v>
      </c>
      <c r="AK7" s="122">
        <v>-0.3</v>
      </c>
      <c r="AL7" s="122">
        <v>-0.9</v>
      </c>
      <c r="AM7" s="122">
        <v>1.3</v>
      </c>
      <c r="AN7" s="122">
        <v>2.6</v>
      </c>
      <c r="AO7" s="122">
        <v>2</v>
      </c>
      <c r="AP7" s="122">
        <v>-1.6</v>
      </c>
      <c r="AQ7" s="122">
        <v>-1.1000000000000001</v>
      </c>
      <c r="AR7" s="122">
        <v>0.7</v>
      </c>
      <c r="AS7" s="122">
        <v>-1.3</v>
      </c>
      <c r="AT7" s="122">
        <v>-1.2</v>
      </c>
      <c r="AU7" s="122">
        <v>0.1</v>
      </c>
      <c r="AV7" s="122">
        <v>0.5</v>
      </c>
      <c r="AW7" s="122">
        <v>2.2000000000000002</v>
      </c>
      <c r="AX7" s="122">
        <v>2.4</v>
      </c>
      <c r="AY7" s="122">
        <v>2.9</v>
      </c>
      <c r="AZ7" s="122">
        <v>2.6</v>
      </c>
      <c r="BA7" s="122">
        <v>-3.6</v>
      </c>
      <c r="BB7" s="122">
        <v>4.2</v>
      </c>
      <c r="BC7" s="122">
        <v>3.4</v>
      </c>
      <c r="BD7" s="122">
        <v>1</v>
      </c>
      <c r="BE7" s="122">
        <v>0.6</v>
      </c>
      <c r="BF7" s="122">
        <v>0</v>
      </c>
      <c r="BG7" s="122">
        <v>0.1</v>
      </c>
      <c r="BH7" s="122">
        <v>0.1</v>
      </c>
      <c r="BI7" s="122">
        <v>0.2</v>
      </c>
    </row>
    <row r="8" spans="1:61" ht="15" customHeight="1" x14ac:dyDescent="0.25">
      <c r="A8" s="119" t="s">
        <v>384</v>
      </c>
      <c r="B8" s="122">
        <v>1.3</v>
      </c>
      <c r="C8" s="122">
        <v>-1.3</v>
      </c>
      <c r="D8" s="122">
        <v>-2.6</v>
      </c>
      <c r="E8" s="122">
        <v>-1.2</v>
      </c>
      <c r="F8" s="122">
        <v>-3.4</v>
      </c>
      <c r="G8" s="122">
        <v>-4.2</v>
      </c>
      <c r="H8" s="122">
        <v>1.5</v>
      </c>
      <c r="I8" s="122">
        <v>-0.4</v>
      </c>
      <c r="J8" s="122">
        <v>-1.2</v>
      </c>
      <c r="K8" s="122">
        <v>0.4</v>
      </c>
      <c r="L8" s="122">
        <v>1.6</v>
      </c>
      <c r="M8" s="122">
        <v>-0.9</v>
      </c>
      <c r="N8" s="122">
        <v>-3.3</v>
      </c>
      <c r="O8" s="122">
        <v>-2.9</v>
      </c>
      <c r="P8" s="122">
        <v>0.4</v>
      </c>
      <c r="Q8" s="122">
        <v>0.3</v>
      </c>
      <c r="R8" s="122">
        <v>2.2999999999999998</v>
      </c>
      <c r="S8" s="122">
        <v>1.4</v>
      </c>
      <c r="T8" s="122">
        <v>3</v>
      </c>
      <c r="U8" s="122">
        <v>3.1</v>
      </c>
      <c r="V8" s="122">
        <v>3.7</v>
      </c>
      <c r="W8" s="122">
        <v>1.5</v>
      </c>
      <c r="X8" s="122">
        <v>2.6</v>
      </c>
      <c r="Y8" s="122">
        <v>-1.1000000000000001</v>
      </c>
      <c r="Z8" s="122">
        <v>0.4</v>
      </c>
      <c r="AA8" s="122">
        <v>2.2000000000000002</v>
      </c>
      <c r="AB8" s="122" t="s">
        <v>153</v>
      </c>
      <c r="AC8" s="122">
        <v>3.7</v>
      </c>
      <c r="AD8" s="122">
        <v>3</v>
      </c>
      <c r="AE8" s="122">
        <v>3.7</v>
      </c>
      <c r="AF8" s="122">
        <v>3.8</v>
      </c>
      <c r="AG8" s="122">
        <v>1.6</v>
      </c>
      <c r="AH8" s="122">
        <v>2.1</v>
      </c>
      <c r="AI8" s="122">
        <v>-0.8</v>
      </c>
      <c r="AJ8" s="122">
        <v>-1.7</v>
      </c>
      <c r="AK8" s="122">
        <v>0.1</v>
      </c>
      <c r="AL8" s="122">
        <v>-0.6</v>
      </c>
      <c r="AM8" s="122">
        <v>1.8</v>
      </c>
      <c r="AN8" s="122">
        <v>3.1</v>
      </c>
      <c r="AO8" s="122">
        <v>2</v>
      </c>
      <c r="AP8" s="122">
        <v>-2.2999999999999998</v>
      </c>
      <c r="AQ8" s="122">
        <v>-1.5</v>
      </c>
      <c r="AR8" s="122">
        <v>1.5</v>
      </c>
      <c r="AS8" s="122">
        <v>-1.1000000000000001</v>
      </c>
      <c r="AT8" s="122">
        <v>-1.2</v>
      </c>
      <c r="AU8" s="122">
        <v>0.2</v>
      </c>
      <c r="AV8" s="122">
        <v>0.9</v>
      </c>
      <c r="AW8" s="122">
        <v>2.7</v>
      </c>
      <c r="AX8" s="122">
        <v>3</v>
      </c>
      <c r="AY8" s="122">
        <v>3.3</v>
      </c>
      <c r="AZ8" s="122">
        <v>2.6</v>
      </c>
      <c r="BA8" s="122">
        <v>-4.5999999999999996</v>
      </c>
      <c r="BB8" s="122">
        <v>4.3</v>
      </c>
      <c r="BC8" s="122">
        <v>3.8</v>
      </c>
      <c r="BD8" s="122">
        <v>1.1000000000000001</v>
      </c>
      <c r="BE8" s="122">
        <v>0.3</v>
      </c>
      <c r="BF8" s="122">
        <v>0.3</v>
      </c>
      <c r="BG8" s="122">
        <v>0.2</v>
      </c>
      <c r="BH8" s="122">
        <v>0.2</v>
      </c>
      <c r="BI8" s="122">
        <v>0</v>
      </c>
    </row>
    <row r="9" spans="1:61" ht="15" customHeight="1" x14ac:dyDescent="0.25">
      <c r="A9" s="119" t="s">
        <v>385</v>
      </c>
      <c r="B9" s="122">
        <v>3.3</v>
      </c>
      <c r="C9" s="122">
        <v>2.9</v>
      </c>
      <c r="D9" s="122">
        <v>3.4</v>
      </c>
      <c r="E9" s="122">
        <v>1.7</v>
      </c>
      <c r="F9" s="122">
        <v>-0.4</v>
      </c>
      <c r="G9" s="122">
        <v>-0.6</v>
      </c>
      <c r="H9" s="122">
        <v>4.7</v>
      </c>
      <c r="I9" s="122">
        <v>1.6</v>
      </c>
      <c r="J9" s="122">
        <v>0.2</v>
      </c>
      <c r="K9" s="122">
        <v>2.6</v>
      </c>
      <c r="L9" s="122">
        <v>1.1000000000000001</v>
      </c>
      <c r="M9" s="122">
        <v>3</v>
      </c>
      <c r="N9" s="122">
        <v>0.9</v>
      </c>
      <c r="O9" s="122">
        <v>-1.3</v>
      </c>
      <c r="P9" s="122">
        <v>-0.8</v>
      </c>
      <c r="Q9" s="122">
        <v>0.4</v>
      </c>
      <c r="R9" s="122">
        <v>0.2</v>
      </c>
      <c r="S9" s="122">
        <v>1.3</v>
      </c>
      <c r="T9" s="122">
        <v>-0.3</v>
      </c>
      <c r="U9" s="122">
        <v>-0.2</v>
      </c>
      <c r="V9" s="122">
        <v>0.8</v>
      </c>
      <c r="W9" s="122">
        <v>-1.4</v>
      </c>
      <c r="X9" s="122">
        <v>1.2</v>
      </c>
      <c r="Y9" s="122">
        <v>-1.7</v>
      </c>
      <c r="Z9" s="122">
        <v>-0.1</v>
      </c>
      <c r="AA9" s="122">
        <v>1.1000000000000001</v>
      </c>
      <c r="AB9" s="122" t="s">
        <v>153</v>
      </c>
      <c r="AC9" s="122">
        <v>-0.1</v>
      </c>
      <c r="AD9" s="122">
        <v>0.3</v>
      </c>
      <c r="AE9" s="122">
        <v>1</v>
      </c>
      <c r="AF9" s="122">
        <v>1.3</v>
      </c>
      <c r="AG9" s="122">
        <v>0.6</v>
      </c>
      <c r="AH9" s="122">
        <v>2.4</v>
      </c>
      <c r="AI9" s="122">
        <v>2.8</v>
      </c>
      <c r="AJ9" s="122">
        <v>2.7</v>
      </c>
      <c r="AK9" s="122">
        <v>-1.8</v>
      </c>
      <c r="AL9" s="122">
        <v>-2.2000000000000002</v>
      </c>
      <c r="AM9" s="122">
        <v>-1</v>
      </c>
      <c r="AN9" s="122">
        <v>0.3</v>
      </c>
      <c r="AO9" s="122">
        <v>2.1</v>
      </c>
      <c r="AP9" s="122">
        <v>1.8</v>
      </c>
      <c r="AQ9" s="122">
        <v>0.8</v>
      </c>
      <c r="AR9" s="122">
        <v>-2.4</v>
      </c>
      <c r="AS9" s="122">
        <v>-2.1</v>
      </c>
      <c r="AT9" s="122">
        <v>-1.2</v>
      </c>
      <c r="AU9" s="122">
        <v>-0.1</v>
      </c>
      <c r="AV9" s="122">
        <v>-1.6</v>
      </c>
      <c r="AW9" s="122">
        <v>0.1</v>
      </c>
      <c r="AX9" s="122">
        <v>-0.3</v>
      </c>
      <c r="AY9" s="122">
        <v>0.8</v>
      </c>
      <c r="AZ9" s="122">
        <v>2.5</v>
      </c>
      <c r="BA9" s="122">
        <v>1.2</v>
      </c>
      <c r="BB9" s="122">
        <v>3.7</v>
      </c>
      <c r="BC9" s="122">
        <v>1.5</v>
      </c>
      <c r="BD9" s="122">
        <v>0.8</v>
      </c>
      <c r="BE9" s="122">
        <v>2.2999999999999998</v>
      </c>
      <c r="BF9" s="122">
        <v>-1.3</v>
      </c>
      <c r="BG9" s="122">
        <v>-0.6</v>
      </c>
      <c r="BH9" s="122">
        <v>0</v>
      </c>
      <c r="BI9" s="122">
        <v>1</v>
      </c>
    </row>
    <row r="10" spans="1:61" ht="15" customHeight="1" x14ac:dyDescent="0.25">
      <c r="A10" s="119"/>
      <c r="B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122"/>
      <c r="AH10" s="122"/>
      <c r="AI10" s="122"/>
      <c r="AJ10" s="122"/>
      <c r="AK10" s="122"/>
      <c r="AL10" s="122"/>
      <c r="AM10" s="122"/>
      <c r="AN10" s="122"/>
      <c r="AO10" s="122"/>
      <c r="AP10" s="122"/>
      <c r="AQ10" s="122"/>
      <c r="AR10" s="122"/>
      <c r="AS10" s="122"/>
      <c r="AT10" s="122"/>
      <c r="AU10" s="122"/>
      <c r="AV10" s="122"/>
      <c r="AW10" s="122"/>
      <c r="AX10" s="122"/>
      <c r="AY10" s="122"/>
      <c r="AZ10" s="122"/>
      <c r="BA10" s="122"/>
      <c r="BB10" s="122"/>
      <c r="BC10" s="122"/>
      <c r="BD10" s="122"/>
      <c r="BE10" s="122"/>
      <c r="BF10" s="122"/>
      <c r="BG10" s="122"/>
      <c r="BH10" s="122"/>
      <c r="BI10" s="122"/>
    </row>
    <row r="11" spans="1:61" ht="15" customHeight="1" x14ac:dyDescent="0.25">
      <c r="A11" s="124" t="s">
        <v>62</v>
      </c>
      <c r="B11" s="122">
        <v>7.2</v>
      </c>
      <c r="C11" s="122">
        <v>7.2</v>
      </c>
      <c r="D11" s="122">
        <v>6.1</v>
      </c>
      <c r="E11" s="122">
        <v>5.3</v>
      </c>
      <c r="F11" s="122">
        <v>4.5999999999999996</v>
      </c>
      <c r="G11" s="122">
        <v>4</v>
      </c>
      <c r="H11" s="122">
        <v>3.6</v>
      </c>
      <c r="I11" s="122">
        <v>3.6</v>
      </c>
      <c r="J11" s="122">
        <v>3.7</v>
      </c>
      <c r="K11" s="122">
        <v>3.5</v>
      </c>
      <c r="L11" s="122">
        <v>3.2</v>
      </c>
      <c r="M11" s="122">
        <v>2.5</v>
      </c>
      <c r="N11" s="122">
        <v>2</v>
      </c>
      <c r="O11" s="122">
        <v>2</v>
      </c>
      <c r="P11" s="122">
        <v>2.5</v>
      </c>
      <c r="Q11" s="122">
        <v>3.2</v>
      </c>
      <c r="R11" s="122">
        <v>3.9</v>
      </c>
      <c r="S11" s="122">
        <v>4.0999999999999996</v>
      </c>
      <c r="T11" s="122">
        <v>3.9</v>
      </c>
      <c r="U11" s="122">
        <v>4</v>
      </c>
      <c r="V11" s="122">
        <v>4.2</v>
      </c>
      <c r="W11" s="122">
        <v>4</v>
      </c>
      <c r="X11" s="122">
        <v>3.6</v>
      </c>
      <c r="Y11" s="122">
        <v>3</v>
      </c>
      <c r="Z11" s="122">
        <v>2.2999999999999998</v>
      </c>
      <c r="AA11" s="122">
        <v>2.2000000000000002</v>
      </c>
      <c r="AB11" s="122" t="s">
        <v>153</v>
      </c>
      <c r="AC11" s="122">
        <v>2.8</v>
      </c>
      <c r="AD11" s="122">
        <v>2.9</v>
      </c>
      <c r="AE11" s="122">
        <v>4.3</v>
      </c>
      <c r="AF11" s="122">
        <v>5.0999999999999996</v>
      </c>
      <c r="AG11" s="122">
        <v>5.0999999999999996</v>
      </c>
      <c r="AH11" s="122">
        <v>4.4000000000000004</v>
      </c>
      <c r="AI11" s="122">
        <v>3.2</v>
      </c>
      <c r="AJ11" s="122">
        <v>2.2999999999999998</v>
      </c>
      <c r="AK11" s="122">
        <v>2</v>
      </c>
      <c r="AL11" s="122">
        <v>2</v>
      </c>
      <c r="AM11" s="122">
        <v>2.1</v>
      </c>
      <c r="AN11" s="122">
        <v>2.9</v>
      </c>
      <c r="AO11" s="122">
        <v>3.2</v>
      </c>
      <c r="AP11" s="122">
        <v>2.1</v>
      </c>
      <c r="AQ11" s="122">
        <v>1.6</v>
      </c>
      <c r="AR11" s="122">
        <v>1.1000000000000001</v>
      </c>
      <c r="AS11" s="122">
        <v>1.3</v>
      </c>
      <c r="AT11" s="122">
        <v>1.2</v>
      </c>
      <c r="AU11" s="122">
        <v>1.2</v>
      </c>
      <c r="AV11" s="122">
        <v>1.1000000000000001</v>
      </c>
      <c r="AW11" s="122">
        <v>1.7</v>
      </c>
      <c r="AX11" s="122">
        <v>2.2999999999999998</v>
      </c>
      <c r="AY11" s="122">
        <v>2.2000000000000002</v>
      </c>
      <c r="AZ11" s="122">
        <v>1.5</v>
      </c>
      <c r="BA11" s="122">
        <v>1.8</v>
      </c>
      <c r="BB11" s="122">
        <v>1.6</v>
      </c>
      <c r="BC11" s="122">
        <v>1.8</v>
      </c>
      <c r="BD11" s="122">
        <v>-1.4</v>
      </c>
      <c r="BE11" s="122">
        <v>1.6</v>
      </c>
      <c r="BF11" s="122">
        <v>1.8</v>
      </c>
      <c r="BG11" s="122">
        <v>1.2</v>
      </c>
      <c r="BH11" s="122">
        <v>1.3</v>
      </c>
      <c r="BI11" s="122">
        <v>1.2</v>
      </c>
    </row>
    <row r="12" spans="1:61" ht="15" customHeight="1" x14ac:dyDescent="0.25">
      <c r="A12" s="119" t="s">
        <v>384</v>
      </c>
      <c r="B12" s="122">
        <v>6.8</v>
      </c>
      <c r="C12" s="122">
        <v>6.9</v>
      </c>
      <c r="D12" s="122">
        <v>5.6</v>
      </c>
      <c r="E12" s="122">
        <v>5.3</v>
      </c>
      <c r="F12" s="122">
        <v>4.5</v>
      </c>
      <c r="G12" s="122">
        <v>3.5</v>
      </c>
      <c r="H12" s="122">
        <v>3</v>
      </c>
      <c r="I12" s="122">
        <v>3.6</v>
      </c>
      <c r="J12" s="122">
        <v>3.6</v>
      </c>
      <c r="K12" s="122">
        <v>3.6</v>
      </c>
      <c r="L12" s="122">
        <v>3.3</v>
      </c>
      <c r="M12" s="122">
        <v>2.4</v>
      </c>
      <c r="N12" s="122">
        <v>1.7</v>
      </c>
      <c r="O12" s="122">
        <v>1.8</v>
      </c>
      <c r="P12" s="122">
        <v>2.9</v>
      </c>
      <c r="Q12" s="122">
        <v>3.7</v>
      </c>
      <c r="R12" s="122">
        <v>4.3</v>
      </c>
      <c r="S12" s="122">
        <v>4.5</v>
      </c>
      <c r="T12" s="122">
        <v>4.2</v>
      </c>
      <c r="U12" s="122">
        <v>4.5999999999999996</v>
      </c>
      <c r="V12" s="122">
        <v>4.7</v>
      </c>
      <c r="W12" s="122">
        <v>4.3</v>
      </c>
      <c r="X12" s="122">
        <v>3.8</v>
      </c>
      <c r="Y12" s="122">
        <v>3</v>
      </c>
      <c r="Z12" s="122">
        <v>2.2999999999999998</v>
      </c>
      <c r="AA12" s="122">
        <v>2.2000000000000002</v>
      </c>
      <c r="AB12" s="122" t="s">
        <v>153</v>
      </c>
      <c r="AC12" s="122">
        <v>2.9</v>
      </c>
      <c r="AD12" s="122">
        <v>2.6</v>
      </c>
      <c r="AE12" s="122">
        <v>4.4000000000000004</v>
      </c>
      <c r="AF12" s="122">
        <v>5.5</v>
      </c>
      <c r="AG12" s="122">
        <v>5.4</v>
      </c>
      <c r="AH12" s="122">
        <v>4.7</v>
      </c>
      <c r="AI12" s="122">
        <v>3.1</v>
      </c>
      <c r="AJ12" s="122">
        <v>2.2000000000000002</v>
      </c>
      <c r="AK12" s="122">
        <v>1.7</v>
      </c>
      <c r="AL12" s="122">
        <v>1.9</v>
      </c>
      <c r="AM12" s="122">
        <v>2.1</v>
      </c>
      <c r="AN12" s="122">
        <v>3.1</v>
      </c>
      <c r="AO12" s="122">
        <v>3.6</v>
      </c>
      <c r="AP12" s="122">
        <v>2.1</v>
      </c>
      <c r="AQ12" s="122">
        <v>1.7</v>
      </c>
      <c r="AR12" s="122">
        <v>1</v>
      </c>
      <c r="AS12" s="122">
        <v>1.2</v>
      </c>
      <c r="AT12" s="122">
        <v>1.4</v>
      </c>
      <c r="AU12" s="122">
        <v>1.3</v>
      </c>
      <c r="AV12" s="122">
        <v>1.1000000000000001</v>
      </c>
      <c r="AW12" s="122">
        <v>1.9</v>
      </c>
      <c r="AX12" s="122">
        <v>2.5</v>
      </c>
      <c r="AY12" s="122">
        <v>2.4</v>
      </c>
      <c r="AZ12" s="122">
        <v>1.5</v>
      </c>
      <c r="BA12" s="122">
        <v>1.8</v>
      </c>
      <c r="BB12" s="122">
        <v>1.6</v>
      </c>
      <c r="BC12" s="122">
        <v>2.1</v>
      </c>
      <c r="BD12" s="122">
        <v>-2.1</v>
      </c>
      <c r="BE12" s="122">
        <v>1.7</v>
      </c>
      <c r="BF12" s="122">
        <v>1.9</v>
      </c>
      <c r="BG12" s="122">
        <v>1.1000000000000001</v>
      </c>
      <c r="BH12" s="122">
        <v>1.2</v>
      </c>
      <c r="BI12" s="122">
        <v>1.2</v>
      </c>
    </row>
    <row r="13" spans="1:61" ht="15" customHeight="1" x14ac:dyDescent="0.25">
      <c r="A13" s="119" t="s">
        <v>385</v>
      </c>
      <c r="B13" s="122">
        <v>9.1</v>
      </c>
      <c r="C13" s="122">
        <v>8.6</v>
      </c>
      <c r="D13" s="122">
        <v>7.9</v>
      </c>
      <c r="E13" s="122">
        <v>5.0999999999999996</v>
      </c>
      <c r="F13" s="122">
        <v>5.0999999999999996</v>
      </c>
      <c r="G13" s="122">
        <v>6</v>
      </c>
      <c r="H13" s="122">
        <v>5.9</v>
      </c>
      <c r="I13" s="122">
        <v>3.7</v>
      </c>
      <c r="J13" s="122">
        <v>4.0999999999999996</v>
      </c>
      <c r="K13" s="122">
        <v>3</v>
      </c>
      <c r="L13" s="122">
        <v>2.9</v>
      </c>
      <c r="M13" s="122">
        <v>3</v>
      </c>
      <c r="N13" s="122">
        <v>3</v>
      </c>
      <c r="O13" s="122">
        <v>2.6</v>
      </c>
      <c r="P13" s="122">
        <v>1.2</v>
      </c>
      <c r="Q13" s="122">
        <v>1.3</v>
      </c>
      <c r="R13" s="122">
        <v>2.6</v>
      </c>
      <c r="S13" s="122">
        <v>2.9</v>
      </c>
      <c r="T13" s="122">
        <v>2.8</v>
      </c>
      <c r="U13" s="122">
        <v>1.7</v>
      </c>
      <c r="V13" s="122">
        <v>2</v>
      </c>
      <c r="W13" s="122">
        <v>2.7</v>
      </c>
      <c r="X13" s="122">
        <v>2.6</v>
      </c>
      <c r="Y13" s="122">
        <v>3</v>
      </c>
      <c r="Z13" s="122">
        <v>2.7</v>
      </c>
      <c r="AA13" s="122">
        <v>2.2999999999999998</v>
      </c>
      <c r="AB13" s="122" t="s">
        <v>153</v>
      </c>
      <c r="AC13" s="122">
        <v>2.4</v>
      </c>
      <c r="AD13" s="122">
        <v>3.9</v>
      </c>
      <c r="AE13" s="122">
        <v>3.7</v>
      </c>
      <c r="AF13" s="122">
        <v>3.9</v>
      </c>
      <c r="AG13" s="122">
        <v>3.8</v>
      </c>
      <c r="AH13" s="122">
        <v>3.2</v>
      </c>
      <c r="AI13" s="122">
        <v>3.6</v>
      </c>
      <c r="AJ13" s="122">
        <v>2.7</v>
      </c>
      <c r="AK13" s="122">
        <v>2.9</v>
      </c>
      <c r="AL13" s="122">
        <v>2.4</v>
      </c>
      <c r="AM13" s="122">
        <v>1.9</v>
      </c>
      <c r="AN13" s="122">
        <v>2.2000000000000002</v>
      </c>
      <c r="AO13" s="122">
        <v>1.6</v>
      </c>
      <c r="AP13" s="122">
        <v>1.9</v>
      </c>
      <c r="AQ13" s="122">
        <v>1.2</v>
      </c>
      <c r="AR13" s="122">
        <v>1.5</v>
      </c>
      <c r="AS13" s="122">
        <v>1.4</v>
      </c>
      <c r="AT13" s="122">
        <v>0.2</v>
      </c>
      <c r="AU13" s="122">
        <v>0.9</v>
      </c>
      <c r="AV13" s="122">
        <v>1</v>
      </c>
      <c r="AW13" s="122">
        <v>1</v>
      </c>
      <c r="AX13" s="122">
        <v>1.3</v>
      </c>
      <c r="AY13" s="122">
        <v>1.3</v>
      </c>
      <c r="AZ13" s="122">
        <v>1.5</v>
      </c>
      <c r="BA13" s="122">
        <v>1.8</v>
      </c>
      <c r="BB13" s="122">
        <v>1.6</v>
      </c>
      <c r="BC13" s="122">
        <v>0.8</v>
      </c>
      <c r="BD13" s="122">
        <v>1.4</v>
      </c>
      <c r="BE13" s="122">
        <v>1.4</v>
      </c>
      <c r="BF13" s="122">
        <v>1.3</v>
      </c>
      <c r="BG13" s="122">
        <v>1.3</v>
      </c>
      <c r="BH13" s="122">
        <v>1.4</v>
      </c>
      <c r="BI13" s="122">
        <v>1.3</v>
      </c>
    </row>
    <row r="14" spans="1:61" ht="15" customHeight="1" x14ac:dyDescent="0.25">
      <c r="A14" s="119"/>
      <c r="B14" s="122"/>
      <c r="C14" s="122"/>
      <c r="D14" s="122"/>
      <c r="E14" s="122"/>
      <c r="F14" s="122"/>
      <c r="G14" s="122"/>
      <c r="H14" s="122"/>
      <c r="I14" s="122"/>
      <c r="J14" s="122"/>
      <c r="K14" s="122"/>
      <c r="L14" s="122"/>
      <c r="M14" s="122"/>
      <c r="N14" s="122"/>
      <c r="O14" s="122"/>
      <c r="P14" s="122"/>
      <c r="Q14" s="122"/>
      <c r="R14" s="122"/>
      <c r="S14" s="122"/>
      <c r="T14" s="122"/>
      <c r="U14" s="122"/>
      <c r="V14" s="122"/>
      <c r="W14" s="122"/>
      <c r="X14" s="122"/>
      <c r="Y14" s="122"/>
      <c r="Z14" s="122"/>
      <c r="AA14" s="122"/>
      <c r="AB14" s="122"/>
      <c r="AC14" s="122"/>
      <c r="AD14" s="122"/>
      <c r="AE14" s="122"/>
      <c r="AF14" s="122"/>
      <c r="AG14" s="122"/>
      <c r="AH14" s="122"/>
      <c r="AI14" s="122"/>
      <c r="AJ14" s="122"/>
      <c r="AK14" s="122"/>
      <c r="AL14" s="122"/>
      <c r="AM14" s="122"/>
      <c r="AN14" s="122"/>
      <c r="AO14" s="122"/>
      <c r="AP14" s="122"/>
      <c r="AQ14" s="122"/>
      <c r="AR14" s="122"/>
      <c r="AS14" s="122"/>
      <c r="AT14" s="122"/>
      <c r="AU14" s="122"/>
      <c r="AV14" s="122"/>
      <c r="AW14" s="122"/>
      <c r="AX14" s="122"/>
      <c r="AY14" s="122"/>
      <c r="AZ14" s="122"/>
      <c r="BA14" s="122"/>
      <c r="BB14" s="122"/>
      <c r="BC14" s="122"/>
      <c r="BD14" s="122"/>
      <c r="BE14" s="122"/>
      <c r="BF14" s="122"/>
      <c r="BG14" s="122"/>
      <c r="BH14" s="122"/>
      <c r="BI14" s="122"/>
    </row>
    <row r="15" spans="1:61" ht="15" customHeight="1" x14ac:dyDescent="0.25">
      <c r="A15" s="124" t="s">
        <v>396</v>
      </c>
      <c r="B15" s="122">
        <v>6.1</v>
      </c>
      <c r="C15" s="122">
        <v>4.5</v>
      </c>
      <c r="D15" s="122">
        <v>3.7</v>
      </c>
      <c r="E15" s="122">
        <v>5.3</v>
      </c>
      <c r="F15" s="122">
        <v>3.3</v>
      </c>
      <c r="G15" s="122">
        <v>0.2</v>
      </c>
      <c r="H15" s="122">
        <v>4.3</v>
      </c>
      <c r="I15" s="122">
        <v>2.2000000000000002</v>
      </c>
      <c r="J15" s="122">
        <v>2.8</v>
      </c>
      <c r="K15" s="122">
        <v>2.1</v>
      </c>
      <c r="L15" s="122">
        <v>1.3</v>
      </c>
      <c r="M15" s="122">
        <v>-0.9</v>
      </c>
      <c r="N15" s="122">
        <v>-1.3</v>
      </c>
      <c r="O15" s="122">
        <v>2</v>
      </c>
      <c r="P15" s="122">
        <v>3</v>
      </c>
      <c r="Q15" s="122">
        <v>2.7</v>
      </c>
      <c r="R15" s="122">
        <v>2.8</v>
      </c>
      <c r="S15" s="122">
        <v>2</v>
      </c>
      <c r="T15" s="122">
        <v>3.3</v>
      </c>
      <c r="U15" s="122">
        <v>4.5999999999999996</v>
      </c>
      <c r="V15" s="122">
        <v>3.9</v>
      </c>
      <c r="W15" s="122">
        <v>2.5</v>
      </c>
      <c r="X15" s="122">
        <v>1.9</v>
      </c>
      <c r="Y15" s="122">
        <v>1.2</v>
      </c>
      <c r="Z15" s="122">
        <v>3</v>
      </c>
      <c r="AA15" s="122">
        <v>3.1</v>
      </c>
      <c r="AB15" s="122" t="s">
        <v>153</v>
      </c>
      <c r="AC15" s="122">
        <v>3.5</v>
      </c>
      <c r="AD15" s="122">
        <v>4.3</v>
      </c>
      <c r="AE15" s="122">
        <v>4.7</v>
      </c>
      <c r="AF15" s="122">
        <v>5</v>
      </c>
      <c r="AG15" s="122">
        <v>4.2</v>
      </c>
      <c r="AH15" s="122">
        <v>2.2999999999999998</v>
      </c>
      <c r="AI15" s="122">
        <v>0.2</v>
      </c>
      <c r="AJ15" s="122">
        <v>0.2</v>
      </c>
      <c r="AK15" s="122">
        <v>2</v>
      </c>
      <c r="AL15" s="122">
        <v>2.1</v>
      </c>
      <c r="AM15" s="122">
        <v>3.5</v>
      </c>
      <c r="AN15" s="122">
        <v>3.8</v>
      </c>
      <c r="AO15" s="122">
        <v>2.2000000000000002</v>
      </c>
      <c r="AP15" s="122">
        <v>-3.7</v>
      </c>
      <c r="AQ15" s="122">
        <v>1.3</v>
      </c>
      <c r="AR15" s="122">
        <v>1.6</v>
      </c>
      <c r="AS15" s="122">
        <v>-1</v>
      </c>
      <c r="AT15" s="122">
        <v>-0.1</v>
      </c>
      <c r="AU15" s="122">
        <v>1.4</v>
      </c>
      <c r="AV15" s="122">
        <v>2</v>
      </c>
      <c r="AW15" s="122">
        <v>2.2000000000000002</v>
      </c>
      <c r="AX15" s="122">
        <v>2.9</v>
      </c>
      <c r="AY15" s="122">
        <v>2.4</v>
      </c>
      <c r="AZ15" s="122">
        <v>2</v>
      </c>
      <c r="BA15" s="122">
        <v>-3.9</v>
      </c>
      <c r="BB15" s="122">
        <v>6.2</v>
      </c>
      <c r="BC15" s="122">
        <v>4.3</v>
      </c>
      <c r="BD15" s="122">
        <v>0.7</v>
      </c>
      <c r="BE15" s="122">
        <v>1.4</v>
      </c>
      <c r="BF15" s="122">
        <v>1.2</v>
      </c>
      <c r="BG15" s="122">
        <v>1.1000000000000001</v>
      </c>
      <c r="BH15" s="122">
        <v>1.1000000000000001</v>
      </c>
      <c r="BI15" s="122">
        <v>1.1000000000000001</v>
      </c>
    </row>
    <row r="16" spans="1:61" ht="15" customHeight="1" x14ac:dyDescent="0.25">
      <c r="A16" s="119"/>
      <c r="B16" s="122"/>
      <c r="C16" s="122"/>
      <c r="D16" s="122"/>
      <c r="E16" s="122"/>
      <c r="F16" s="122"/>
      <c r="G16" s="122"/>
      <c r="H16" s="122"/>
      <c r="I16" s="122"/>
      <c r="J16" s="122"/>
      <c r="K16" s="122"/>
      <c r="L16" s="122"/>
      <c r="M16" s="122"/>
      <c r="N16" s="122"/>
      <c r="O16" s="122"/>
      <c r="P16" s="122"/>
      <c r="Q16" s="122"/>
      <c r="R16" s="122"/>
      <c r="S16" s="122"/>
      <c r="T16" s="122"/>
      <c r="U16" s="122"/>
      <c r="V16" s="122"/>
      <c r="W16" s="122"/>
      <c r="X16" s="122"/>
      <c r="Y16" s="122"/>
      <c r="Z16" s="122"/>
      <c r="AA16" s="122"/>
      <c r="AB16" s="122"/>
      <c r="AC16" s="122"/>
      <c r="AD16" s="122"/>
      <c r="AE16" s="122"/>
      <c r="AF16" s="122"/>
      <c r="AG16" s="122"/>
      <c r="AH16" s="122"/>
      <c r="AI16" s="122"/>
      <c r="AJ16" s="122"/>
      <c r="AK16" s="122"/>
      <c r="AL16" s="122"/>
      <c r="AM16" s="122"/>
      <c r="AN16" s="122"/>
      <c r="AO16" s="122"/>
      <c r="AP16" s="122"/>
      <c r="AQ16" s="122"/>
      <c r="AR16" s="122"/>
      <c r="AS16" s="122"/>
      <c r="AT16" s="122"/>
      <c r="AU16" s="122"/>
      <c r="AV16" s="122"/>
      <c r="AW16" s="122"/>
      <c r="AX16" s="122"/>
      <c r="AY16" s="122"/>
      <c r="AZ16" s="122"/>
      <c r="BA16" s="122"/>
      <c r="BB16" s="122"/>
      <c r="BC16" s="122"/>
      <c r="BD16" s="122"/>
      <c r="BE16" s="122"/>
      <c r="BF16" s="122"/>
      <c r="BG16" s="122"/>
      <c r="BH16" s="122"/>
      <c r="BI16" s="122"/>
    </row>
    <row r="17" spans="1:61" ht="15" customHeight="1" x14ac:dyDescent="0.25">
      <c r="A17" s="124" t="s">
        <v>64</v>
      </c>
      <c r="B17" s="122">
        <v>14</v>
      </c>
      <c r="C17" s="122">
        <v>4.2</v>
      </c>
      <c r="D17" s="122">
        <v>2.6</v>
      </c>
      <c r="E17" s="122">
        <v>8.8000000000000007</v>
      </c>
      <c r="F17" s="122">
        <v>0.5</v>
      </c>
      <c r="G17" s="122">
        <v>-3.3</v>
      </c>
      <c r="H17" s="122">
        <v>8.9</v>
      </c>
      <c r="I17" s="122">
        <v>2.5</v>
      </c>
      <c r="J17" s="122">
        <v>3.5</v>
      </c>
      <c r="K17" s="122">
        <v>6.8</v>
      </c>
      <c r="L17" s="122">
        <v>2.5</v>
      </c>
      <c r="M17" s="122">
        <v>-2.7</v>
      </c>
      <c r="N17" s="122">
        <v>-0.7</v>
      </c>
      <c r="O17" s="122">
        <v>3.9</v>
      </c>
      <c r="P17" s="122">
        <v>6.7</v>
      </c>
      <c r="Q17" s="122">
        <v>5.3</v>
      </c>
      <c r="R17" s="122">
        <v>3.8</v>
      </c>
      <c r="S17" s="122">
        <v>3.1</v>
      </c>
      <c r="T17" s="122">
        <v>6.9</v>
      </c>
      <c r="U17" s="122">
        <v>9</v>
      </c>
      <c r="V17" s="122">
        <v>4.0999999999999996</v>
      </c>
      <c r="W17" s="122">
        <v>7.1</v>
      </c>
      <c r="X17" s="122">
        <v>2.9</v>
      </c>
      <c r="Y17" s="122">
        <v>1.2</v>
      </c>
      <c r="Z17" s="122">
        <v>9.4</v>
      </c>
      <c r="AA17" s="122">
        <v>10.5</v>
      </c>
      <c r="AB17" s="122" t="s">
        <v>153</v>
      </c>
      <c r="AC17" s="122">
        <v>5.3</v>
      </c>
      <c r="AD17" s="122">
        <v>10.9</v>
      </c>
      <c r="AE17" s="122">
        <v>8.3000000000000007</v>
      </c>
      <c r="AF17" s="122">
        <v>9.8000000000000007</v>
      </c>
      <c r="AG17" s="122">
        <v>11.3</v>
      </c>
      <c r="AH17" s="122">
        <v>2.5</v>
      </c>
      <c r="AI17" s="122">
        <v>0.3</v>
      </c>
      <c r="AJ17" s="122">
        <v>2</v>
      </c>
      <c r="AK17" s="122">
        <v>6.4</v>
      </c>
      <c r="AL17" s="122">
        <v>5.4</v>
      </c>
      <c r="AM17" s="122">
        <v>7.7</v>
      </c>
      <c r="AN17" s="122">
        <v>7.8</v>
      </c>
      <c r="AO17" s="122">
        <v>-0.7</v>
      </c>
      <c r="AP17" s="122">
        <v>-7.8</v>
      </c>
      <c r="AQ17" s="122">
        <v>8.5</v>
      </c>
      <c r="AR17" s="122">
        <v>3.9</v>
      </c>
      <c r="AS17" s="122">
        <v>2.2000000000000002</v>
      </c>
      <c r="AT17" s="122">
        <v>2.2000000000000002</v>
      </c>
      <c r="AU17" s="122">
        <v>3.3</v>
      </c>
      <c r="AV17" s="122">
        <v>14.5</v>
      </c>
      <c r="AW17" s="122">
        <v>-2</v>
      </c>
      <c r="AX17" s="122">
        <v>6.2</v>
      </c>
      <c r="AY17" s="122">
        <v>4.7</v>
      </c>
      <c r="AZ17" s="122">
        <v>3.2</v>
      </c>
      <c r="BA17" s="122">
        <v>-4.8</v>
      </c>
      <c r="BB17" s="122">
        <v>6.2</v>
      </c>
      <c r="BC17" s="122">
        <v>3.8</v>
      </c>
      <c r="BD17" s="122">
        <v>1.9</v>
      </c>
      <c r="BE17" s="122">
        <v>2</v>
      </c>
      <c r="BF17" s="122">
        <v>3</v>
      </c>
      <c r="BG17" s="122">
        <v>2.8</v>
      </c>
      <c r="BH17" s="122">
        <v>3</v>
      </c>
      <c r="BI17" s="122">
        <v>3.3</v>
      </c>
    </row>
    <row r="18" spans="1:61" ht="15" customHeight="1" x14ac:dyDescent="0.25">
      <c r="A18" s="124"/>
      <c r="B18" s="122"/>
      <c r="C18" s="122"/>
      <c r="D18" s="122"/>
      <c r="E18" s="122"/>
      <c r="F18" s="122"/>
      <c r="G18" s="122"/>
      <c r="H18" s="122"/>
      <c r="I18" s="122"/>
      <c r="J18" s="122"/>
      <c r="K18" s="122"/>
      <c r="L18" s="122"/>
      <c r="M18" s="122"/>
      <c r="N18" s="122"/>
      <c r="O18" s="122"/>
      <c r="P18" s="122"/>
      <c r="Q18" s="122"/>
      <c r="R18" s="122"/>
      <c r="S18" s="122"/>
      <c r="T18" s="122"/>
      <c r="U18" s="122"/>
      <c r="V18" s="122"/>
      <c r="W18" s="122"/>
      <c r="X18" s="122"/>
      <c r="Y18" s="122"/>
      <c r="Z18" s="122"/>
      <c r="AA18" s="122"/>
      <c r="AB18" s="122"/>
      <c r="AC18" s="122"/>
      <c r="AD18" s="122"/>
      <c r="AE18" s="122"/>
      <c r="AF18" s="122"/>
      <c r="AG18" s="122"/>
      <c r="AH18" s="122"/>
      <c r="AI18" s="122"/>
      <c r="AJ18" s="122"/>
      <c r="AK18" s="122"/>
      <c r="AL18" s="122"/>
      <c r="AM18" s="122"/>
      <c r="AN18" s="122"/>
      <c r="AO18" s="122"/>
      <c r="AP18" s="122"/>
      <c r="AQ18" s="122"/>
      <c r="AR18" s="122"/>
      <c r="AS18" s="122"/>
      <c r="AT18" s="122"/>
      <c r="AU18" s="122"/>
      <c r="AV18" s="122"/>
      <c r="AW18" s="122"/>
      <c r="AX18" s="122"/>
      <c r="AY18" s="122"/>
      <c r="AZ18" s="122"/>
      <c r="BA18" s="122"/>
      <c r="BB18" s="122"/>
      <c r="BC18" s="122"/>
      <c r="BD18" s="122"/>
      <c r="BE18" s="122"/>
      <c r="BF18" s="122"/>
      <c r="BG18" s="122"/>
      <c r="BH18" s="122"/>
      <c r="BI18" s="122"/>
    </row>
    <row r="19" spans="1:61" ht="15" customHeight="1" x14ac:dyDescent="0.25">
      <c r="A19" s="124" t="s">
        <v>65</v>
      </c>
      <c r="B19" s="122">
        <v>8.3000000000000007</v>
      </c>
      <c r="C19" s="122">
        <v>4.4000000000000004</v>
      </c>
      <c r="D19" s="122">
        <v>3.4</v>
      </c>
      <c r="E19" s="122">
        <v>6.3</v>
      </c>
      <c r="F19" s="122">
        <v>2.5</v>
      </c>
      <c r="G19" s="122">
        <v>-0.9</v>
      </c>
      <c r="H19" s="122">
        <v>5.7</v>
      </c>
      <c r="I19" s="122">
        <v>2.2999999999999998</v>
      </c>
      <c r="J19" s="122">
        <v>3</v>
      </c>
      <c r="K19" s="122">
        <v>3.5</v>
      </c>
      <c r="L19" s="122">
        <v>1.6</v>
      </c>
      <c r="M19" s="122">
        <v>-1.5</v>
      </c>
      <c r="N19" s="122">
        <v>-1.1000000000000001</v>
      </c>
      <c r="O19" s="122">
        <v>2.6</v>
      </c>
      <c r="P19" s="122">
        <v>4.2</v>
      </c>
      <c r="Q19" s="122">
        <v>3.6</v>
      </c>
      <c r="R19" s="122">
        <v>3.1</v>
      </c>
      <c r="S19" s="122">
        <v>2.4</v>
      </c>
      <c r="T19" s="122">
        <v>4.5</v>
      </c>
      <c r="U19" s="122">
        <v>6.1</v>
      </c>
      <c r="V19" s="122">
        <v>4</v>
      </c>
      <c r="W19" s="122">
        <v>4</v>
      </c>
      <c r="X19" s="122">
        <v>2.2000000000000002</v>
      </c>
      <c r="Y19" s="122">
        <v>1.2</v>
      </c>
      <c r="Z19" s="122">
        <v>5</v>
      </c>
      <c r="AA19" s="122">
        <v>5.5</v>
      </c>
      <c r="AB19" s="122" t="s">
        <v>153</v>
      </c>
      <c r="AC19" s="122">
        <v>4.0999999999999996</v>
      </c>
      <c r="AD19" s="122">
        <v>6.6</v>
      </c>
      <c r="AE19" s="122">
        <v>6</v>
      </c>
      <c r="AF19" s="122">
        <v>6.7</v>
      </c>
      <c r="AG19" s="122">
        <v>6.7</v>
      </c>
      <c r="AH19" s="122">
        <v>2.4</v>
      </c>
      <c r="AI19" s="122">
        <v>0.2</v>
      </c>
      <c r="AJ19" s="122">
        <v>0.8</v>
      </c>
      <c r="AK19" s="122">
        <v>3.5</v>
      </c>
      <c r="AL19" s="122">
        <v>3.2</v>
      </c>
      <c r="AM19" s="122">
        <v>5</v>
      </c>
      <c r="AN19" s="122">
        <v>5.3</v>
      </c>
      <c r="AO19" s="122">
        <v>1.1000000000000001</v>
      </c>
      <c r="AP19" s="122">
        <v>-5.2</v>
      </c>
      <c r="AQ19" s="122">
        <v>3.9</v>
      </c>
      <c r="AR19" s="122">
        <v>2.4</v>
      </c>
      <c r="AS19" s="122">
        <v>0.3</v>
      </c>
      <c r="AT19" s="122">
        <v>0.8</v>
      </c>
      <c r="AU19" s="122">
        <v>2.2000000000000002</v>
      </c>
      <c r="AV19" s="122">
        <v>7.1</v>
      </c>
      <c r="AW19" s="122">
        <v>0.4</v>
      </c>
      <c r="AX19" s="122">
        <v>4.3</v>
      </c>
      <c r="AY19" s="122">
        <v>3.4</v>
      </c>
      <c r="AZ19" s="122">
        <v>2.5</v>
      </c>
      <c r="BA19" s="122">
        <v>-4.3</v>
      </c>
      <c r="BB19" s="122">
        <v>6.2</v>
      </c>
      <c r="BC19" s="122">
        <v>4.0999999999999996</v>
      </c>
      <c r="BD19" s="122">
        <v>1.2</v>
      </c>
      <c r="BE19" s="122">
        <v>1.7</v>
      </c>
      <c r="BF19" s="122">
        <v>2</v>
      </c>
      <c r="BG19" s="122">
        <v>1.9</v>
      </c>
      <c r="BH19" s="122">
        <v>1.9</v>
      </c>
      <c r="BI19" s="122">
        <v>2.1</v>
      </c>
    </row>
    <row r="20" spans="1:61" ht="15" customHeight="1" x14ac:dyDescent="0.25">
      <c r="A20" s="119"/>
      <c r="B20" s="122"/>
      <c r="C20" s="122"/>
      <c r="D20" s="122"/>
      <c r="E20" s="122"/>
      <c r="F20" s="122"/>
      <c r="G20" s="122"/>
      <c r="H20" s="122"/>
      <c r="I20" s="122"/>
      <c r="J20" s="122"/>
      <c r="K20" s="122"/>
      <c r="L20" s="122"/>
      <c r="M20" s="122"/>
      <c r="N20" s="122"/>
      <c r="O20" s="122"/>
      <c r="P20" s="122"/>
      <c r="Q20" s="122"/>
      <c r="R20" s="122"/>
      <c r="S20" s="122"/>
      <c r="T20" s="122"/>
      <c r="U20" s="122"/>
      <c r="V20" s="122"/>
      <c r="W20" s="122"/>
      <c r="X20" s="122"/>
      <c r="Y20" s="122"/>
      <c r="Z20" s="122"/>
      <c r="AA20" s="122"/>
      <c r="AB20" s="122"/>
      <c r="AC20" s="122"/>
      <c r="AD20" s="122"/>
      <c r="AE20" s="122"/>
      <c r="AF20" s="122"/>
      <c r="AG20" s="122"/>
      <c r="AH20" s="122"/>
      <c r="AI20" s="122"/>
      <c r="AJ20" s="122"/>
      <c r="AK20" s="122"/>
      <c r="AL20" s="122"/>
      <c r="AM20" s="122"/>
      <c r="AN20" s="122"/>
      <c r="AO20" s="122"/>
      <c r="AP20" s="122"/>
      <c r="AQ20" s="122"/>
      <c r="AR20" s="122"/>
      <c r="AS20" s="122"/>
      <c r="AT20" s="122"/>
      <c r="AU20" s="122"/>
      <c r="AV20" s="122"/>
      <c r="AW20" s="122"/>
      <c r="AX20" s="122"/>
      <c r="AY20" s="122"/>
      <c r="AZ20" s="122"/>
      <c r="BA20" s="122"/>
      <c r="BB20" s="122"/>
      <c r="BC20" s="122"/>
      <c r="BD20" s="122"/>
      <c r="BE20" s="122"/>
      <c r="BF20" s="122"/>
      <c r="BG20" s="122"/>
      <c r="BH20" s="122"/>
      <c r="BI20" s="122"/>
    </row>
    <row r="21" spans="1:61" ht="15" customHeight="1" x14ac:dyDescent="0.25">
      <c r="A21" s="124" t="s">
        <v>66</v>
      </c>
      <c r="B21" s="122">
        <v>6.2</v>
      </c>
      <c r="C21" s="122">
        <v>3.4</v>
      </c>
      <c r="D21" s="122">
        <v>3.6</v>
      </c>
      <c r="E21" s="122">
        <v>4.4000000000000004</v>
      </c>
      <c r="F21" s="122">
        <v>3</v>
      </c>
      <c r="G21" s="122">
        <v>3.4</v>
      </c>
      <c r="H21" s="122">
        <v>4.4000000000000004</v>
      </c>
      <c r="I21" s="122">
        <v>3.7</v>
      </c>
      <c r="J21" s="122">
        <v>3.6</v>
      </c>
      <c r="K21" s="122">
        <v>2.6</v>
      </c>
      <c r="L21" s="122">
        <v>1.4</v>
      </c>
      <c r="M21" s="122">
        <v>-0.6</v>
      </c>
      <c r="N21" s="122">
        <v>-0.2</v>
      </c>
      <c r="O21" s="122">
        <v>1.5</v>
      </c>
      <c r="P21" s="122">
        <v>0.4</v>
      </c>
      <c r="Q21" s="122">
        <v>2.2000000000000002</v>
      </c>
      <c r="R21" s="122">
        <v>2.2999999999999998</v>
      </c>
      <c r="S21" s="122">
        <v>2.5</v>
      </c>
      <c r="T21" s="122">
        <v>1.5</v>
      </c>
      <c r="U21" s="122">
        <v>2.8</v>
      </c>
      <c r="V21" s="122">
        <v>3.1</v>
      </c>
      <c r="W21" s="122">
        <v>2.8</v>
      </c>
      <c r="X21" s="122">
        <v>1.3</v>
      </c>
      <c r="Y21" s="122">
        <v>1.4</v>
      </c>
      <c r="Z21" s="122">
        <v>2.2000000000000002</v>
      </c>
      <c r="AA21" s="122">
        <v>2.6</v>
      </c>
      <c r="AB21" s="122" t="s">
        <v>153</v>
      </c>
      <c r="AC21" s="122">
        <v>3</v>
      </c>
      <c r="AD21" s="122">
        <v>3.9</v>
      </c>
      <c r="AE21" s="122">
        <v>5.0999999999999996</v>
      </c>
      <c r="AF21" s="122">
        <v>4.8</v>
      </c>
      <c r="AG21" s="122">
        <v>3.6</v>
      </c>
      <c r="AH21" s="122">
        <v>2.8</v>
      </c>
      <c r="AI21" s="122">
        <v>2.1</v>
      </c>
      <c r="AJ21" s="122">
        <v>0.8</v>
      </c>
      <c r="AK21" s="122">
        <v>0.4</v>
      </c>
      <c r="AL21" s="122">
        <v>1</v>
      </c>
      <c r="AM21" s="122">
        <v>2.5</v>
      </c>
      <c r="AN21" s="122">
        <v>2.2999999999999998</v>
      </c>
      <c r="AO21" s="122">
        <v>1.7</v>
      </c>
      <c r="AP21" s="122">
        <v>0.3</v>
      </c>
      <c r="AQ21" s="122">
        <v>0.4</v>
      </c>
      <c r="AR21" s="122">
        <v>-0.1</v>
      </c>
      <c r="AS21" s="122">
        <v>-1.1000000000000001</v>
      </c>
      <c r="AT21" s="122">
        <v>-0.6</v>
      </c>
      <c r="AU21" s="122">
        <v>0.4</v>
      </c>
      <c r="AV21" s="122">
        <v>1.2</v>
      </c>
      <c r="AW21" s="122">
        <v>1.2</v>
      </c>
      <c r="AX21" s="122">
        <v>1.7</v>
      </c>
      <c r="AY21" s="122">
        <v>2</v>
      </c>
      <c r="AZ21" s="122">
        <v>1.6</v>
      </c>
      <c r="BA21" s="122">
        <v>-3.5</v>
      </c>
      <c r="BB21" s="122">
        <v>4.5999999999999996</v>
      </c>
      <c r="BC21" s="122">
        <v>4.5999999999999996</v>
      </c>
      <c r="BD21" s="122">
        <v>1.3</v>
      </c>
      <c r="BE21" s="122">
        <v>2.5</v>
      </c>
      <c r="BF21" s="122">
        <v>1.6</v>
      </c>
      <c r="BG21" s="122">
        <v>1.5</v>
      </c>
      <c r="BH21" s="122">
        <v>1.9</v>
      </c>
      <c r="BI21" s="122">
        <v>2</v>
      </c>
    </row>
    <row r="22" spans="1:61" ht="15" customHeight="1" x14ac:dyDescent="0.25">
      <c r="A22" s="119" t="s">
        <v>403</v>
      </c>
      <c r="B22" s="122">
        <v>6.4</v>
      </c>
      <c r="C22" s="122">
        <v>2.5</v>
      </c>
      <c r="D22" s="122">
        <v>3.3</v>
      </c>
      <c r="E22" s="122">
        <v>5</v>
      </c>
      <c r="F22" s="122">
        <v>2.4</v>
      </c>
      <c r="G22" s="122">
        <v>2.9</v>
      </c>
      <c r="H22" s="122">
        <v>4.8</v>
      </c>
      <c r="I22" s="122">
        <v>3.2</v>
      </c>
      <c r="J22" s="122">
        <v>3.8</v>
      </c>
      <c r="K22" s="122">
        <v>2.2000000000000002</v>
      </c>
      <c r="L22" s="122">
        <v>0.9</v>
      </c>
      <c r="M22" s="122">
        <v>-2</v>
      </c>
      <c r="N22" s="122">
        <v>-0.9</v>
      </c>
      <c r="O22" s="122">
        <v>1.2</v>
      </c>
      <c r="P22" s="122">
        <v>0.5</v>
      </c>
      <c r="Q22" s="122">
        <v>1.4</v>
      </c>
      <c r="R22" s="122">
        <v>2.6</v>
      </c>
      <c r="S22" s="122">
        <v>2.2000000000000002</v>
      </c>
      <c r="T22" s="122">
        <v>1.7</v>
      </c>
      <c r="U22" s="122">
        <v>3.4</v>
      </c>
      <c r="V22" s="122">
        <v>3.7</v>
      </c>
      <c r="W22" s="122">
        <v>3</v>
      </c>
      <c r="X22" s="122">
        <v>0.9</v>
      </c>
      <c r="Y22" s="122">
        <v>0.8</v>
      </c>
      <c r="Z22" s="122">
        <v>2</v>
      </c>
      <c r="AA22" s="122">
        <v>2.7</v>
      </c>
      <c r="AB22" s="122" t="s">
        <v>153</v>
      </c>
      <c r="AC22" s="122">
        <v>4.9000000000000004</v>
      </c>
      <c r="AD22" s="122">
        <v>4.2</v>
      </c>
      <c r="AE22" s="122">
        <v>5.6</v>
      </c>
      <c r="AF22" s="122">
        <v>6</v>
      </c>
      <c r="AG22" s="122">
        <v>3.7</v>
      </c>
      <c r="AH22" s="122">
        <v>2</v>
      </c>
      <c r="AI22" s="122">
        <v>1.2</v>
      </c>
      <c r="AJ22" s="122">
        <v>-0.1</v>
      </c>
      <c r="AK22" s="122">
        <v>0.8</v>
      </c>
      <c r="AL22" s="122">
        <v>0.9</v>
      </c>
      <c r="AM22" s="122">
        <v>-0.2</v>
      </c>
      <c r="AN22" s="122">
        <v>1.9</v>
      </c>
      <c r="AO22" s="122">
        <v>0.9</v>
      </c>
      <c r="AP22" s="122">
        <v>-1.9</v>
      </c>
      <c r="AQ22" s="122">
        <v>0.1</v>
      </c>
      <c r="AR22" s="122">
        <v>0.1</v>
      </c>
      <c r="AS22" s="122">
        <v>-1.1000000000000001</v>
      </c>
      <c r="AT22" s="122">
        <v>-1</v>
      </c>
      <c r="AU22" s="122">
        <v>0.4</v>
      </c>
      <c r="AV22" s="122">
        <v>2</v>
      </c>
      <c r="AW22" s="122">
        <v>1.1000000000000001</v>
      </c>
      <c r="AX22" s="122">
        <v>2.1</v>
      </c>
      <c r="AY22" s="122">
        <v>2.2000000000000002</v>
      </c>
      <c r="AZ22" s="122">
        <v>0.9</v>
      </c>
      <c r="BA22" s="122">
        <v>-6.4</v>
      </c>
      <c r="BB22" s="122">
        <v>4.3</v>
      </c>
      <c r="BC22" s="122">
        <v>6.6</v>
      </c>
      <c r="BD22" s="122">
        <v>0.7</v>
      </c>
      <c r="BE22" s="122">
        <v>2.2999999999999998</v>
      </c>
      <c r="BF22" s="122">
        <v>2</v>
      </c>
      <c r="BG22" s="122">
        <v>1.8</v>
      </c>
      <c r="BH22" s="122">
        <v>1.7</v>
      </c>
      <c r="BI22" s="122">
        <v>1.8</v>
      </c>
    </row>
    <row r="23" spans="1:61" ht="15" customHeight="1" x14ac:dyDescent="0.25">
      <c r="A23" s="124" t="s">
        <v>404</v>
      </c>
      <c r="B23" s="122">
        <v>5.5</v>
      </c>
      <c r="C23" s="122">
        <v>6.3</v>
      </c>
      <c r="D23" s="122">
        <v>4.4000000000000004</v>
      </c>
      <c r="E23" s="122">
        <v>2.8</v>
      </c>
      <c r="F23" s="122">
        <v>4.5</v>
      </c>
      <c r="G23" s="122">
        <v>4.5</v>
      </c>
      <c r="H23" s="122">
        <v>3.4</v>
      </c>
      <c r="I23" s="122">
        <v>4.5999999999999996</v>
      </c>
      <c r="J23" s="122">
        <v>3</v>
      </c>
      <c r="K23" s="122">
        <v>3.4</v>
      </c>
      <c r="L23" s="122">
        <v>2.6</v>
      </c>
      <c r="M23" s="122">
        <v>2.7</v>
      </c>
      <c r="N23" s="122">
        <v>1.4</v>
      </c>
      <c r="O23" s="122">
        <v>2.2000000000000002</v>
      </c>
      <c r="P23" s="122">
        <v>0.1</v>
      </c>
      <c r="Q23" s="122">
        <v>4</v>
      </c>
      <c r="R23" s="122">
        <v>1.5</v>
      </c>
      <c r="S23" s="122">
        <v>3.3</v>
      </c>
      <c r="T23" s="122">
        <v>1.1000000000000001</v>
      </c>
      <c r="U23" s="122">
        <v>1.5</v>
      </c>
      <c r="V23" s="122">
        <v>1.8</v>
      </c>
      <c r="W23" s="122">
        <v>2.4</v>
      </c>
      <c r="X23" s="122">
        <v>2.4</v>
      </c>
      <c r="Y23" s="122">
        <v>2.8</v>
      </c>
      <c r="Z23" s="122">
        <v>2.7</v>
      </c>
      <c r="AA23" s="122">
        <v>2.2000000000000002</v>
      </c>
      <c r="AB23" s="122" t="s">
        <v>153</v>
      </c>
      <c r="AC23" s="122">
        <v>-1.2</v>
      </c>
      <c r="AD23" s="122">
        <v>3.2</v>
      </c>
      <c r="AE23" s="122">
        <v>4</v>
      </c>
      <c r="AF23" s="122">
        <v>2.2000000000000002</v>
      </c>
      <c r="AG23" s="122">
        <v>3.3</v>
      </c>
      <c r="AH23" s="122">
        <v>4.5</v>
      </c>
      <c r="AI23" s="122">
        <v>4.4000000000000004</v>
      </c>
      <c r="AJ23" s="122">
        <v>2.8</v>
      </c>
      <c r="AK23" s="122">
        <v>-0.5</v>
      </c>
      <c r="AL23" s="122">
        <v>1.2</v>
      </c>
      <c r="AM23" s="122">
        <v>8.3000000000000007</v>
      </c>
      <c r="AN23" s="122">
        <v>3.1</v>
      </c>
      <c r="AO23" s="122">
        <v>3.2</v>
      </c>
      <c r="AP23" s="122">
        <v>4.7</v>
      </c>
      <c r="AQ23" s="122">
        <v>0.9</v>
      </c>
      <c r="AR23" s="122">
        <v>-0.4</v>
      </c>
      <c r="AS23" s="122">
        <v>-1.2</v>
      </c>
      <c r="AT23" s="122">
        <v>0</v>
      </c>
      <c r="AU23" s="122">
        <v>0.6</v>
      </c>
      <c r="AV23" s="122">
        <v>-0.1</v>
      </c>
      <c r="AW23" s="122">
        <v>1.3</v>
      </c>
      <c r="AX23" s="122">
        <v>0.9</v>
      </c>
      <c r="AY23" s="122">
        <v>1.7</v>
      </c>
      <c r="AZ23" s="122">
        <v>2.8</v>
      </c>
      <c r="BA23" s="122">
        <v>1.6</v>
      </c>
      <c r="BB23" s="122">
        <v>5</v>
      </c>
      <c r="BC23" s="122">
        <v>1.6</v>
      </c>
      <c r="BD23" s="122">
        <v>2.4</v>
      </c>
      <c r="BE23" s="122">
        <v>2.8</v>
      </c>
      <c r="BF23" s="122">
        <v>1.1000000000000001</v>
      </c>
      <c r="BG23" s="122">
        <v>0.9</v>
      </c>
      <c r="BH23" s="122">
        <v>2.2000000000000002</v>
      </c>
      <c r="BI23" s="122">
        <v>2.2000000000000002</v>
      </c>
    </row>
    <row r="24" spans="1:61" ht="15" customHeight="1" x14ac:dyDescent="0.25">
      <c r="A24" s="119" t="s">
        <v>405</v>
      </c>
      <c r="B24" s="122">
        <v>13</v>
      </c>
      <c r="C24" s="122">
        <v>15.9</v>
      </c>
      <c r="D24" s="122">
        <v>9.3000000000000007</v>
      </c>
      <c r="E24" s="122">
        <v>6</v>
      </c>
      <c r="F24" s="122">
        <v>6.7</v>
      </c>
      <c r="G24" s="122">
        <v>6.7</v>
      </c>
      <c r="H24" s="122">
        <v>3.7</v>
      </c>
      <c r="I24" s="122">
        <v>4.5999999999999996</v>
      </c>
      <c r="J24" s="122">
        <v>3</v>
      </c>
      <c r="K24" s="122">
        <v>3.2</v>
      </c>
      <c r="L24" s="122">
        <v>4.5999999999999996</v>
      </c>
      <c r="M24" s="122">
        <v>2.9</v>
      </c>
      <c r="N24" s="122">
        <v>2.4</v>
      </c>
      <c r="O24" s="122">
        <v>-0.6</v>
      </c>
      <c r="P24" s="122">
        <v>0.9</v>
      </c>
      <c r="Q24" s="122">
        <v>12.3</v>
      </c>
      <c r="R24" s="122">
        <v>3.9</v>
      </c>
      <c r="S24" s="122">
        <v>6.4</v>
      </c>
      <c r="T24" s="122">
        <v>1.2</v>
      </c>
      <c r="U24" s="122">
        <v>2.9</v>
      </c>
      <c r="V24" s="122">
        <v>3.4</v>
      </c>
      <c r="W24" s="122">
        <v>6.8</v>
      </c>
      <c r="X24" s="122">
        <v>8.8000000000000007</v>
      </c>
      <c r="Y24" s="122">
        <v>3.4</v>
      </c>
      <c r="Z24" s="122">
        <v>3.6</v>
      </c>
      <c r="AA24" s="122">
        <v>2.8</v>
      </c>
      <c r="AB24" s="122" t="s">
        <v>153</v>
      </c>
      <c r="AC24" s="122">
        <v>-2.4</v>
      </c>
      <c r="AD24" s="122">
        <v>5.6</v>
      </c>
      <c r="AE24" s="122">
        <v>4.4000000000000004</v>
      </c>
      <c r="AF24" s="122">
        <v>2.2999999999999998</v>
      </c>
      <c r="AG24" s="122">
        <v>4.5999999999999996</v>
      </c>
      <c r="AH24" s="122">
        <v>3.5</v>
      </c>
      <c r="AI24" s="122">
        <v>6</v>
      </c>
      <c r="AJ24" s="122">
        <v>3.4</v>
      </c>
      <c r="AK24" s="122">
        <v>1.2</v>
      </c>
      <c r="AL24" s="122">
        <v>1.9</v>
      </c>
      <c r="AM24" s="122">
        <v>22.1</v>
      </c>
      <c r="AN24" s="122">
        <v>3.7</v>
      </c>
      <c r="AO24" s="122">
        <v>4.5999999999999996</v>
      </c>
      <c r="AP24" s="122">
        <v>6.8</v>
      </c>
      <c r="AQ24" s="122">
        <v>2.2000000000000002</v>
      </c>
      <c r="AR24" s="122">
        <v>2.5</v>
      </c>
      <c r="AS24" s="122">
        <v>-0.2</v>
      </c>
      <c r="AT24" s="122">
        <v>-1.2</v>
      </c>
      <c r="AU24" s="122">
        <v>0.3</v>
      </c>
      <c r="AV24" s="122">
        <v>0.2</v>
      </c>
      <c r="AW24" s="122">
        <v>1.8</v>
      </c>
      <c r="AX24" s="122">
        <v>2.2000000000000002</v>
      </c>
      <c r="AY24" s="122">
        <v>3.1</v>
      </c>
      <c r="AZ24" s="122">
        <v>3.5</v>
      </c>
      <c r="BA24" s="122">
        <v>-2</v>
      </c>
      <c r="BB24" s="122">
        <v>5.9</v>
      </c>
      <c r="BC24" s="122">
        <v>3.3</v>
      </c>
      <c r="BD24" s="122">
        <v>3.6</v>
      </c>
      <c r="BE24" s="122">
        <v>3.4</v>
      </c>
      <c r="BF24" s="122">
        <v>2.7</v>
      </c>
      <c r="BG24" s="122">
        <v>3.3</v>
      </c>
      <c r="BH24" s="122">
        <v>4.4000000000000004</v>
      </c>
      <c r="BI24" s="122">
        <v>3.5</v>
      </c>
    </row>
    <row r="25" spans="1:61" ht="15" customHeight="1" x14ac:dyDescent="0.25">
      <c r="A25" s="124" t="s">
        <v>406</v>
      </c>
      <c r="B25" s="122">
        <v>2.2999999999999998</v>
      </c>
      <c r="C25" s="122">
        <v>3.5</v>
      </c>
      <c r="D25" s="122">
        <v>2.6</v>
      </c>
      <c r="E25" s="122">
        <v>1.7</v>
      </c>
      <c r="F25" s="122">
        <v>2.5</v>
      </c>
      <c r="G25" s="122">
        <v>3.7</v>
      </c>
      <c r="H25" s="122">
        <v>3</v>
      </c>
      <c r="I25" s="122">
        <v>3.3</v>
      </c>
      <c r="J25" s="122">
        <v>1.6</v>
      </c>
      <c r="K25" s="122">
        <v>1.8</v>
      </c>
      <c r="L25" s="122">
        <v>1.1000000000000001</v>
      </c>
      <c r="M25" s="122">
        <v>1.4</v>
      </c>
      <c r="N25" s="122">
        <v>1</v>
      </c>
      <c r="O25" s="122">
        <v>2.2999999999999998</v>
      </c>
      <c r="P25" s="122">
        <v>-0.2</v>
      </c>
      <c r="Q25" s="122">
        <v>0.8</v>
      </c>
      <c r="R25" s="122">
        <v>0.1</v>
      </c>
      <c r="S25" s="122">
        <v>0.4</v>
      </c>
      <c r="T25" s="122">
        <v>-0.8</v>
      </c>
      <c r="U25" s="122">
        <v>-0.4</v>
      </c>
      <c r="V25" s="122">
        <v>0.5</v>
      </c>
      <c r="W25" s="122">
        <v>0.6</v>
      </c>
      <c r="X25" s="122">
        <v>0.8</v>
      </c>
      <c r="Y25" s="122">
        <v>1.6</v>
      </c>
      <c r="Z25" s="122">
        <v>0.1</v>
      </c>
      <c r="AA25" s="122">
        <v>0.2</v>
      </c>
      <c r="AB25" s="122" t="s">
        <v>153</v>
      </c>
      <c r="AC25" s="122">
        <v>0.7</v>
      </c>
      <c r="AD25" s="122">
        <v>3.1</v>
      </c>
      <c r="AE25" s="122">
        <v>3.2</v>
      </c>
      <c r="AF25" s="122">
        <v>2.7</v>
      </c>
      <c r="AG25" s="122">
        <v>1.9</v>
      </c>
      <c r="AH25" s="122">
        <v>3.8</v>
      </c>
      <c r="AI25" s="122">
        <v>3</v>
      </c>
      <c r="AJ25" s="122">
        <v>2.4</v>
      </c>
      <c r="AK25" s="122">
        <v>-1.3</v>
      </c>
      <c r="AL25" s="122">
        <v>-0.5</v>
      </c>
      <c r="AM25" s="122">
        <v>1.1000000000000001</v>
      </c>
      <c r="AN25" s="122">
        <v>2.1</v>
      </c>
      <c r="AO25" s="122">
        <v>2.8</v>
      </c>
      <c r="AP25" s="122">
        <v>2.5</v>
      </c>
      <c r="AQ25" s="122">
        <v>2.2999999999999998</v>
      </c>
      <c r="AR25" s="122">
        <v>-1</v>
      </c>
      <c r="AS25" s="122">
        <v>-0.7</v>
      </c>
      <c r="AT25" s="122">
        <v>0.2</v>
      </c>
      <c r="AU25" s="122">
        <v>-0.8</v>
      </c>
      <c r="AV25" s="122">
        <v>-0.4</v>
      </c>
      <c r="AW25" s="122">
        <v>0.3</v>
      </c>
      <c r="AX25" s="122">
        <v>1.8</v>
      </c>
      <c r="AY25" s="122">
        <v>-0.7</v>
      </c>
      <c r="AZ25" s="122">
        <v>1.7</v>
      </c>
      <c r="BA25" s="122">
        <v>3.2</v>
      </c>
      <c r="BB25" s="122">
        <v>1.9</v>
      </c>
      <c r="BC25" s="122">
        <v>3.3</v>
      </c>
      <c r="BD25" s="122">
        <v>2.2000000000000002</v>
      </c>
      <c r="BE25" s="122">
        <v>2.7</v>
      </c>
      <c r="BF25" s="122">
        <v>-1</v>
      </c>
      <c r="BG25" s="122">
        <v>-0.3</v>
      </c>
      <c r="BH25" s="122">
        <v>0.3</v>
      </c>
      <c r="BI25" s="122">
        <v>1.3</v>
      </c>
    </row>
    <row r="26" spans="1:61" ht="15" customHeight="1" x14ac:dyDescent="0.25">
      <c r="A26" s="124" t="s">
        <v>182</v>
      </c>
      <c r="B26" s="122">
        <v>11.1</v>
      </c>
      <c r="C26" s="122">
        <v>7.7</v>
      </c>
      <c r="D26" s="122">
        <v>5.9</v>
      </c>
      <c r="E26" s="122">
        <v>3.4</v>
      </c>
      <c r="F26" s="122">
        <v>9.6</v>
      </c>
      <c r="G26" s="122">
        <v>5.2</v>
      </c>
      <c r="H26" s="122">
        <v>4.0999999999999996</v>
      </c>
      <c r="I26" s="122">
        <v>9.5</v>
      </c>
      <c r="J26" s="122">
        <v>7.7</v>
      </c>
      <c r="K26" s="122">
        <v>8.8000000000000007</v>
      </c>
      <c r="L26" s="122">
        <v>4.7</v>
      </c>
      <c r="M26" s="122">
        <v>6</v>
      </c>
      <c r="N26" s="122">
        <v>1.4</v>
      </c>
      <c r="O26" s="122">
        <v>5.0999999999999996</v>
      </c>
      <c r="P26" s="122">
        <v>-0.1</v>
      </c>
      <c r="Q26" s="122">
        <v>3.3</v>
      </c>
      <c r="R26" s="122">
        <v>1.8</v>
      </c>
      <c r="S26" s="122">
        <v>6.3</v>
      </c>
      <c r="T26" s="122">
        <v>5</v>
      </c>
      <c r="U26" s="122">
        <v>3.6</v>
      </c>
      <c r="V26" s="122">
        <v>2.7</v>
      </c>
      <c r="W26" s="122">
        <v>0.7</v>
      </c>
      <c r="X26" s="122">
        <v>-2.5</v>
      </c>
      <c r="Y26" s="122">
        <v>4.5999999999999996</v>
      </c>
      <c r="Z26" s="122">
        <v>6.8</v>
      </c>
      <c r="AA26" s="122">
        <v>5.3</v>
      </c>
      <c r="AB26" s="122" t="s">
        <v>153</v>
      </c>
      <c r="AC26" s="122">
        <v>-3</v>
      </c>
      <c r="AD26" s="122">
        <v>0.5</v>
      </c>
      <c r="AE26" s="122">
        <v>4.8</v>
      </c>
      <c r="AF26" s="122">
        <v>1.1000000000000001</v>
      </c>
      <c r="AG26" s="122">
        <v>3.9</v>
      </c>
      <c r="AH26" s="122">
        <v>6.9</v>
      </c>
      <c r="AI26" s="122">
        <v>4.5</v>
      </c>
      <c r="AJ26" s="122">
        <v>2.4</v>
      </c>
      <c r="AK26" s="122">
        <v>-1.5</v>
      </c>
      <c r="AL26" s="122">
        <v>3</v>
      </c>
      <c r="AM26" s="122">
        <v>0.9</v>
      </c>
      <c r="AN26" s="122">
        <v>3.7</v>
      </c>
      <c r="AO26" s="122">
        <v>1.6</v>
      </c>
      <c r="AP26" s="122">
        <v>4.5</v>
      </c>
      <c r="AQ26" s="122">
        <v>-3</v>
      </c>
      <c r="AR26" s="122">
        <v>-4.2</v>
      </c>
      <c r="AS26" s="122">
        <v>-3.3</v>
      </c>
      <c r="AT26" s="122">
        <v>1.8</v>
      </c>
      <c r="AU26" s="122">
        <v>3</v>
      </c>
      <c r="AV26" s="122">
        <v>-0.2</v>
      </c>
      <c r="AW26" s="122">
        <v>2.1</v>
      </c>
      <c r="AX26" s="122">
        <v>-2.5</v>
      </c>
      <c r="AY26" s="122">
        <v>2.7</v>
      </c>
      <c r="AZ26" s="122">
        <v>3</v>
      </c>
      <c r="BA26" s="122">
        <v>5.5</v>
      </c>
      <c r="BB26" s="122">
        <v>8</v>
      </c>
      <c r="BC26" s="122">
        <v>-3.6</v>
      </c>
      <c r="BD26" s="122">
        <v>0.9</v>
      </c>
      <c r="BE26" s="122">
        <v>2.1</v>
      </c>
      <c r="BF26" s="122">
        <v>1.1000000000000001</v>
      </c>
      <c r="BG26" s="122">
        <v>-1.5</v>
      </c>
      <c r="BH26" s="122">
        <v>0.8</v>
      </c>
      <c r="BI26" s="122">
        <v>1.2</v>
      </c>
    </row>
    <row r="27" spans="1:61" ht="15" customHeight="1" x14ac:dyDescent="0.25">
      <c r="A27" s="124"/>
      <c r="B27" s="122"/>
      <c r="C27" s="122"/>
      <c r="D27" s="122"/>
      <c r="E27" s="122"/>
      <c r="F27" s="122"/>
      <c r="G27" s="122"/>
      <c r="H27" s="122"/>
      <c r="I27" s="122"/>
      <c r="J27" s="122"/>
      <c r="K27" s="122"/>
      <c r="L27" s="122"/>
      <c r="M27" s="122"/>
      <c r="N27" s="122"/>
      <c r="O27" s="122"/>
      <c r="P27" s="122"/>
      <c r="Q27" s="122"/>
      <c r="R27" s="122"/>
      <c r="S27" s="122"/>
      <c r="T27" s="122"/>
      <c r="U27" s="122"/>
      <c r="V27" s="122"/>
      <c r="W27" s="122"/>
      <c r="X27" s="122"/>
      <c r="Y27" s="122"/>
      <c r="Z27" s="122"/>
      <c r="AA27" s="122"/>
      <c r="AB27" s="122"/>
      <c r="AC27" s="122"/>
      <c r="AD27" s="122"/>
      <c r="AE27" s="122"/>
      <c r="AF27" s="122"/>
      <c r="AG27" s="122"/>
      <c r="AH27" s="122"/>
      <c r="AI27" s="122"/>
      <c r="AJ27" s="122"/>
      <c r="AK27" s="122"/>
      <c r="AL27" s="122"/>
      <c r="AM27" s="122"/>
      <c r="AN27" s="122"/>
      <c r="AO27" s="122"/>
      <c r="AP27" s="122"/>
      <c r="AQ27" s="122"/>
      <c r="AR27" s="122"/>
      <c r="AS27" s="122"/>
      <c r="AT27" s="122"/>
      <c r="AU27" s="122"/>
      <c r="AV27" s="122"/>
      <c r="AW27" s="122"/>
      <c r="AX27" s="122"/>
      <c r="AY27" s="122"/>
      <c r="AZ27" s="122"/>
      <c r="BA27" s="122"/>
      <c r="BB27" s="122"/>
      <c r="BC27" s="122"/>
      <c r="BD27" s="122"/>
      <c r="BE27" s="122"/>
      <c r="BF27" s="122"/>
      <c r="BG27" s="122"/>
      <c r="BH27" s="122"/>
      <c r="BI27" s="122"/>
    </row>
    <row r="28" spans="1:61" ht="15" customHeight="1" x14ac:dyDescent="0.25">
      <c r="A28" s="124" t="s">
        <v>69</v>
      </c>
      <c r="B28" s="122">
        <v>9.6999999999999993</v>
      </c>
      <c r="C28" s="122">
        <v>2.7</v>
      </c>
      <c r="D28" s="122">
        <v>-4.0999999999999996</v>
      </c>
      <c r="E28" s="122">
        <v>0.6</v>
      </c>
      <c r="F28" s="122">
        <v>-5.3</v>
      </c>
      <c r="G28" s="122">
        <v>-1.8</v>
      </c>
      <c r="H28" s="122">
        <v>0.9</v>
      </c>
      <c r="I28" s="122">
        <v>6.2</v>
      </c>
      <c r="J28" s="122">
        <v>2.2999999999999998</v>
      </c>
      <c r="K28" s="122">
        <v>-2.2000000000000002</v>
      </c>
      <c r="L28" s="122">
        <v>2.4</v>
      </c>
      <c r="M28" s="122">
        <v>-8.6999999999999993</v>
      </c>
      <c r="N28" s="122">
        <v>-2.2000000000000002</v>
      </c>
      <c r="O28" s="122">
        <v>2.7</v>
      </c>
      <c r="P28" s="122">
        <v>6.5</v>
      </c>
      <c r="Q28" s="122">
        <v>6.6</v>
      </c>
      <c r="R28" s="122">
        <v>6.5</v>
      </c>
      <c r="S28" s="122">
        <v>1.9</v>
      </c>
      <c r="T28" s="122">
        <v>5.5</v>
      </c>
      <c r="U28" s="122">
        <v>6.1</v>
      </c>
      <c r="V28" s="122">
        <v>3</v>
      </c>
      <c r="W28" s="122">
        <v>1.1000000000000001</v>
      </c>
      <c r="X28" s="122">
        <v>1.1000000000000001</v>
      </c>
      <c r="Y28" s="122">
        <v>-1.2</v>
      </c>
      <c r="Z28" s="122">
        <v>1.8</v>
      </c>
      <c r="AA28" s="122">
        <v>3.9</v>
      </c>
      <c r="AB28" s="122" t="s">
        <v>153</v>
      </c>
      <c r="AC28" s="122">
        <v>6.7</v>
      </c>
      <c r="AD28" s="122">
        <v>6.4</v>
      </c>
      <c r="AE28" s="122">
        <v>6.8</v>
      </c>
      <c r="AF28" s="122">
        <v>10</v>
      </c>
      <c r="AG28" s="122">
        <v>2.2999999999999998</v>
      </c>
      <c r="AH28" s="122">
        <v>1.3</v>
      </c>
      <c r="AI28" s="122">
        <v>-4.0999999999999996</v>
      </c>
      <c r="AJ28" s="122">
        <v>-1.7</v>
      </c>
      <c r="AK28" s="122">
        <v>0.2</v>
      </c>
      <c r="AL28" s="122">
        <v>3.3</v>
      </c>
      <c r="AM28" s="122">
        <v>7</v>
      </c>
      <c r="AN28" s="122">
        <v>14.8</v>
      </c>
      <c r="AO28" s="122">
        <v>-3</v>
      </c>
      <c r="AP28" s="122">
        <v>-8.6</v>
      </c>
      <c r="AQ28" s="122">
        <v>-6.8</v>
      </c>
      <c r="AR28" s="122">
        <v>4.9000000000000004</v>
      </c>
      <c r="AS28" s="122">
        <v>-6.3</v>
      </c>
      <c r="AT28" s="122">
        <v>-1.6</v>
      </c>
      <c r="AU28" s="122">
        <v>-2.4</v>
      </c>
      <c r="AV28" s="122">
        <v>29</v>
      </c>
      <c r="AW28" s="122">
        <v>-7.3</v>
      </c>
      <c r="AX28" s="122">
        <v>4.2</v>
      </c>
      <c r="AY28" s="122">
        <v>3.6</v>
      </c>
      <c r="AZ28" s="122">
        <v>6.2</v>
      </c>
      <c r="BA28" s="122">
        <v>-2.6</v>
      </c>
      <c r="BB28" s="122">
        <v>2.9</v>
      </c>
      <c r="BC28" s="122">
        <v>1.8</v>
      </c>
      <c r="BD28" s="122">
        <v>4.9000000000000004</v>
      </c>
      <c r="BE28" s="122">
        <v>-0.6</v>
      </c>
      <c r="BF28" s="122">
        <v>1.7</v>
      </c>
      <c r="BG28" s="122">
        <v>1.5</v>
      </c>
      <c r="BH28" s="122">
        <v>1</v>
      </c>
      <c r="BI28" s="122">
        <v>2.5</v>
      </c>
    </row>
    <row r="29" spans="1:61" ht="15" customHeight="1" x14ac:dyDescent="0.25">
      <c r="A29" s="119" t="s">
        <v>60</v>
      </c>
      <c r="B29" s="122">
        <v>11.3</v>
      </c>
      <c r="C29" s="122">
        <v>2.2000000000000002</v>
      </c>
      <c r="D29" s="122">
        <v>-2.7</v>
      </c>
      <c r="E29" s="122">
        <v>2</v>
      </c>
      <c r="F29" s="122">
        <v>-6.2</v>
      </c>
      <c r="G29" s="122">
        <v>-4.9000000000000004</v>
      </c>
      <c r="H29" s="122">
        <v>0.2</v>
      </c>
      <c r="I29" s="122">
        <v>10.4</v>
      </c>
      <c r="J29" s="122">
        <v>2.2000000000000002</v>
      </c>
      <c r="K29" s="122">
        <v>-2.5</v>
      </c>
      <c r="L29" s="122">
        <v>2.8</v>
      </c>
      <c r="M29" s="122">
        <v>-10</v>
      </c>
      <c r="N29" s="122">
        <v>-2.2000000000000002</v>
      </c>
      <c r="O29" s="122">
        <v>3.7</v>
      </c>
      <c r="P29" s="122">
        <v>6.7</v>
      </c>
      <c r="Q29" s="122">
        <v>8.6999999999999993</v>
      </c>
      <c r="R29" s="122">
        <v>9.1</v>
      </c>
      <c r="S29" s="122">
        <v>1.7</v>
      </c>
      <c r="T29" s="122">
        <v>5.6</v>
      </c>
      <c r="U29" s="122">
        <v>7.3</v>
      </c>
      <c r="V29" s="122">
        <v>2.2000000000000002</v>
      </c>
      <c r="W29" s="122">
        <v>0.9</v>
      </c>
      <c r="X29" s="122">
        <v>0.1</v>
      </c>
      <c r="Y29" s="122">
        <v>-1.1000000000000001</v>
      </c>
      <c r="Z29" s="122">
        <v>1.6</v>
      </c>
      <c r="AA29" s="122">
        <v>4.5</v>
      </c>
      <c r="AB29" s="122" t="s">
        <v>153</v>
      </c>
      <c r="AC29" s="122">
        <v>6.5</v>
      </c>
      <c r="AD29" s="122">
        <v>7.6</v>
      </c>
      <c r="AE29" s="122">
        <v>7.4</v>
      </c>
      <c r="AF29" s="122">
        <v>9.5</v>
      </c>
      <c r="AG29" s="122">
        <v>2</v>
      </c>
      <c r="AH29" s="122">
        <v>0.2</v>
      </c>
      <c r="AI29" s="122">
        <v>-6.8</v>
      </c>
      <c r="AJ29" s="122">
        <v>-2.6</v>
      </c>
      <c r="AK29" s="122">
        <v>1.6</v>
      </c>
      <c r="AL29" s="122">
        <v>4.5</v>
      </c>
      <c r="AM29" s="122">
        <v>6.6</v>
      </c>
      <c r="AN29" s="122">
        <v>18</v>
      </c>
      <c r="AO29" s="122">
        <v>-4.4000000000000004</v>
      </c>
      <c r="AP29" s="122">
        <v>-11.4</v>
      </c>
      <c r="AQ29" s="122">
        <v>-7.5</v>
      </c>
      <c r="AR29" s="122">
        <v>6.6</v>
      </c>
      <c r="AS29" s="122">
        <v>-5.9</v>
      </c>
      <c r="AT29" s="122">
        <v>-1.2</v>
      </c>
      <c r="AU29" s="122">
        <v>-2.1</v>
      </c>
      <c r="AV29" s="122">
        <v>35</v>
      </c>
      <c r="AW29" s="122">
        <v>-8.8000000000000007</v>
      </c>
      <c r="AX29" s="122">
        <v>4.8</v>
      </c>
      <c r="AY29" s="122">
        <v>3.9</v>
      </c>
      <c r="AZ29" s="122">
        <v>7</v>
      </c>
      <c r="BA29" s="122">
        <v>-4</v>
      </c>
      <c r="BB29" s="122">
        <v>3.7</v>
      </c>
      <c r="BC29" s="122">
        <v>3.1</v>
      </c>
      <c r="BD29" s="122">
        <v>5.7</v>
      </c>
      <c r="BE29" s="122">
        <v>-1.5</v>
      </c>
      <c r="BF29" s="122">
        <v>1</v>
      </c>
      <c r="BG29" s="122">
        <v>0.9</v>
      </c>
      <c r="BH29" s="122">
        <v>0.3</v>
      </c>
      <c r="BI29" s="122">
        <v>1.6</v>
      </c>
    </row>
    <row r="30" spans="1:61" ht="15" customHeight="1" x14ac:dyDescent="0.25">
      <c r="A30" s="119" t="s">
        <v>71</v>
      </c>
      <c r="B30" s="122">
        <v>4.7</v>
      </c>
      <c r="C30" s="122">
        <v>5.2</v>
      </c>
      <c r="D30" s="122">
        <v>9.5</v>
      </c>
      <c r="E30" s="122">
        <v>1.5</v>
      </c>
      <c r="F30" s="122">
        <v>-11.6</v>
      </c>
      <c r="G30" s="122">
        <v>-7.1</v>
      </c>
      <c r="H30" s="122">
        <v>-0.6</v>
      </c>
      <c r="I30" s="122">
        <v>18.2</v>
      </c>
      <c r="J30" s="122">
        <v>1.9</v>
      </c>
      <c r="K30" s="122">
        <v>-5.8</v>
      </c>
      <c r="L30" s="122">
        <v>2.6</v>
      </c>
      <c r="M30" s="122">
        <v>-10.5</v>
      </c>
      <c r="N30" s="122">
        <v>-4.2</v>
      </c>
      <c r="O30" s="122">
        <v>-1.5</v>
      </c>
      <c r="P30" s="122">
        <v>3.2</v>
      </c>
      <c r="Q30" s="122">
        <v>-0.8</v>
      </c>
      <c r="R30" s="122">
        <v>5</v>
      </c>
      <c r="S30" s="122">
        <v>-0.2</v>
      </c>
      <c r="T30" s="122">
        <v>11.1</v>
      </c>
      <c r="U30" s="122">
        <v>0.8</v>
      </c>
      <c r="V30" s="122">
        <v>-2.1</v>
      </c>
      <c r="W30" s="122">
        <v>-4</v>
      </c>
      <c r="X30" s="122">
        <v>6.9</v>
      </c>
      <c r="Y30" s="122">
        <v>1.5</v>
      </c>
      <c r="Z30" s="122">
        <v>6</v>
      </c>
      <c r="AA30" s="122">
        <v>0.4</v>
      </c>
      <c r="AB30" s="122" t="s">
        <v>153</v>
      </c>
      <c r="AC30" s="122">
        <v>4.2</v>
      </c>
      <c r="AD30" s="122">
        <v>5.9</v>
      </c>
      <c r="AE30" s="122">
        <v>1.3</v>
      </c>
      <c r="AF30" s="122">
        <v>2.8</v>
      </c>
      <c r="AG30" s="122">
        <v>1.4</v>
      </c>
      <c r="AH30" s="122">
        <v>3</v>
      </c>
      <c r="AI30" s="122">
        <v>-5.7</v>
      </c>
      <c r="AJ30" s="122">
        <v>-4</v>
      </c>
      <c r="AK30" s="122">
        <v>4.5999999999999996</v>
      </c>
      <c r="AL30" s="122">
        <v>5.7</v>
      </c>
      <c r="AM30" s="122">
        <v>5.9</v>
      </c>
      <c r="AN30" s="122">
        <v>5.0999999999999996</v>
      </c>
      <c r="AO30" s="122">
        <v>0.8</v>
      </c>
      <c r="AP30" s="122">
        <v>-14.7</v>
      </c>
      <c r="AQ30" s="122">
        <v>-16</v>
      </c>
      <c r="AR30" s="122">
        <v>-3.6</v>
      </c>
      <c r="AS30" s="122">
        <v>-12.9</v>
      </c>
      <c r="AT30" s="122">
        <v>-12.2</v>
      </c>
      <c r="AU30" s="122">
        <v>6.1</v>
      </c>
      <c r="AV30" s="122">
        <v>20.100000000000001</v>
      </c>
      <c r="AW30" s="122">
        <v>21.7</v>
      </c>
      <c r="AX30" s="122">
        <v>12.3</v>
      </c>
      <c r="AY30" s="122">
        <v>9.3000000000000007</v>
      </c>
      <c r="AZ30" s="122">
        <v>3.4</v>
      </c>
      <c r="BA30" s="122">
        <v>-0.6</v>
      </c>
      <c r="BB30" s="122">
        <v>5.7</v>
      </c>
      <c r="BC30" s="122">
        <v>1</v>
      </c>
      <c r="BD30" s="122">
        <v>-0.4</v>
      </c>
      <c r="BE30" s="122">
        <v>-6.2</v>
      </c>
      <c r="BF30" s="122">
        <v>1.1000000000000001</v>
      </c>
      <c r="BG30" s="122">
        <v>1.1000000000000001</v>
      </c>
      <c r="BH30" s="122">
        <v>1</v>
      </c>
      <c r="BI30" s="122">
        <v>1</v>
      </c>
    </row>
    <row r="31" spans="1:61" ht="15" customHeight="1" x14ac:dyDescent="0.25">
      <c r="A31" s="124" t="s">
        <v>81</v>
      </c>
      <c r="B31" s="122">
        <v>14.1</v>
      </c>
      <c r="C31" s="122">
        <v>1</v>
      </c>
      <c r="D31" s="122">
        <v>-7.8</v>
      </c>
      <c r="E31" s="122">
        <v>2.2000000000000002</v>
      </c>
      <c r="F31" s="122">
        <v>-3.3</v>
      </c>
      <c r="G31" s="122">
        <v>-3.9</v>
      </c>
      <c r="H31" s="122">
        <v>0.6</v>
      </c>
      <c r="I31" s="122">
        <v>6.6</v>
      </c>
      <c r="J31" s="122">
        <v>2.2999999999999998</v>
      </c>
      <c r="K31" s="122">
        <v>-0.6</v>
      </c>
      <c r="L31" s="122">
        <v>2.9</v>
      </c>
      <c r="M31" s="122">
        <v>-9.6</v>
      </c>
      <c r="N31" s="122">
        <v>-1</v>
      </c>
      <c r="O31" s="122">
        <v>6.6</v>
      </c>
      <c r="P31" s="122">
        <v>8.4</v>
      </c>
      <c r="Q31" s="122">
        <v>13.2</v>
      </c>
      <c r="R31" s="122">
        <v>10.8</v>
      </c>
      <c r="S31" s="122">
        <v>2.4</v>
      </c>
      <c r="T31" s="122">
        <v>3.4</v>
      </c>
      <c r="U31" s="122">
        <v>10</v>
      </c>
      <c r="V31" s="122">
        <v>3.8</v>
      </c>
      <c r="W31" s="122">
        <v>2.7</v>
      </c>
      <c r="X31" s="122">
        <v>-2.2999999999999998</v>
      </c>
      <c r="Y31" s="122">
        <v>-2.1</v>
      </c>
      <c r="Z31" s="122">
        <v>-0.2</v>
      </c>
      <c r="AA31" s="122">
        <v>6.4</v>
      </c>
      <c r="AB31" s="122" t="s">
        <v>153</v>
      </c>
      <c r="AC31" s="122">
        <v>7.5</v>
      </c>
      <c r="AD31" s="122">
        <v>8.4</v>
      </c>
      <c r="AE31" s="122">
        <v>10.1</v>
      </c>
      <c r="AF31" s="122">
        <v>12.4</v>
      </c>
      <c r="AG31" s="122">
        <v>2.2999999999999998</v>
      </c>
      <c r="AH31" s="122">
        <v>-0.9</v>
      </c>
      <c r="AI31" s="122">
        <v>-7.3</v>
      </c>
      <c r="AJ31" s="122">
        <v>-1.9</v>
      </c>
      <c r="AK31" s="122">
        <v>0.1</v>
      </c>
      <c r="AL31" s="122">
        <v>3.9</v>
      </c>
      <c r="AM31" s="122">
        <v>7.1</v>
      </c>
      <c r="AN31" s="122">
        <v>25.2</v>
      </c>
      <c r="AO31" s="122">
        <v>-6.8</v>
      </c>
      <c r="AP31" s="122">
        <v>-9.6999999999999993</v>
      </c>
      <c r="AQ31" s="122">
        <v>-3.3</v>
      </c>
      <c r="AR31" s="122">
        <v>10.9</v>
      </c>
      <c r="AS31" s="122">
        <v>-3.4</v>
      </c>
      <c r="AT31" s="122">
        <v>2.2000000000000002</v>
      </c>
      <c r="AU31" s="122">
        <v>-4.3</v>
      </c>
      <c r="AV31" s="122">
        <v>39.200000000000003</v>
      </c>
      <c r="AW31" s="122">
        <v>-15.9</v>
      </c>
      <c r="AX31" s="122">
        <v>2.2000000000000002</v>
      </c>
      <c r="AY31" s="122">
        <v>2</v>
      </c>
      <c r="AZ31" s="122">
        <v>8.5</v>
      </c>
      <c r="BA31" s="122">
        <v>-5.3</v>
      </c>
      <c r="BB31" s="122">
        <v>2.9</v>
      </c>
      <c r="BC31" s="122">
        <v>4</v>
      </c>
      <c r="BD31" s="122">
        <v>8.4</v>
      </c>
      <c r="BE31" s="122">
        <v>0.4</v>
      </c>
      <c r="BF31" s="122">
        <v>1</v>
      </c>
      <c r="BG31" s="122">
        <v>0.8</v>
      </c>
      <c r="BH31" s="122">
        <v>0</v>
      </c>
      <c r="BI31" s="122">
        <v>1.8</v>
      </c>
    </row>
    <row r="32" spans="1:61" ht="15" customHeight="1" x14ac:dyDescent="0.25">
      <c r="A32" s="124" t="s">
        <v>61</v>
      </c>
      <c r="B32" s="122">
        <v>4.3</v>
      </c>
      <c r="C32" s="122">
        <v>4.5</v>
      </c>
      <c r="D32" s="122">
        <v>-9.4</v>
      </c>
      <c r="E32" s="122">
        <v>-4.7</v>
      </c>
      <c r="F32" s="122">
        <v>-1.6</v>
      </c>
      <c r="G32" s="122">
        <v>10.199999999999999</v>
      </c>
      <c r="H32" s="122">
        <v>3.4</v>
      </c>
      <c r="I32" s="122">
        <v>-7.1</v>
      </c>
      <c r="J32" s="122">
        <v>2.7</v>
      </c>
      <c r="K32" s="122">
        <v>-1.1000000000000001</v>
      </c>
      <c r="L32" s="122">
        <v>0.8</v>
      </c>
      <c r="M32" s="122">
        <v>-3.9</v>
      </c>
      <c r="N32" s="122">
        <v>-2.2000000000000002</v>
      </c>
      <c r="O32" s="122">
        <v>-1.3</v>
      </c>
      <c r="P32" s="122">
        <v>5.9</v>
      </c>
      <c r="Q32" s="122">
        <v>-1.6</v>
      </c>
      <c r="R32" s="122">
        <v>-4.5999999999999996</v>
      </c>
      <c r="S32" s="122">
        <v>2.7</v>
      </c>
      <c r="T32" s="122">
        <v>5.0999999999999996</v>
      </c>
      <c r="U32" s="122">
        <v>0.1</v>
      </c>
      <c r="V32" s="122">
        <v>7.4</v>
      </c>
      <c r="W32" s="122">
        <v>2</v>
      </c>
      <c r="X32" s="122">
        <v>6</v>
      </c>
      <c r="Y32" s="122">
        <v>-1.8</v>
      </c>
      <c r="Z32" s="122">
        <v>2.6</v>
      </c>
      <c r="AA32" s="122">
        <v>0.7</v>
      </c>
      <c r="AB32" s="122" t="s">
        <v>153</v>
      </c>
      <c r="AC32" s="122">
        <v>7.9</v>
      </c>
      <c r="AD32" s="122">
        <v>0.6</v>
      </c>
      <c r="AE32" s="122">
        <v>3.5</v>
      </c>
      <c r="AF32" s="122">
        <v>12.5</v>
      </c>
      <c r="AG32" s="122">
        <v>3.8</v>
      </c>
      <c r="AH32" s="122">
        <v>6.6</v>
      </c>
      <c r="AI32" s="122">
        <v>8.6999999999999993</v>
      </c>
      <c r="AJ32" s="122">
        <v>1.7</v>
      </c>
      <c r="AK32" s="122">
        <v>-5.3</v>
      </c>
      <c r="AL32" s="122">
        <v>-2</v>
      </c>
      <c r="AM32" s="122">
        <v>8.4</v>
      </c>
      <c r="AN32" s="122">
        <v>0.8</v>
      </c>
      <c r="AO32" s="122">
        <v>4.0999999999999996</v>
      </c>
      <c r="AP32" s="122">
        <v>4.4000000000000004</v>
      </c>
      <c r="AQ32" s="122">
        <v>-4</v>
      </c>
      <c r="AR32" s="122">
        <v>-1.3</v>
      </c>
      <c r="AS32" s="122">
        <v>-7.8</v>
      </c>
      <c r="AT32" s="122">
        <v>-3.1</v>
      </c>
      <c r="AU32" s="122">
        <v>-3.5</v>
      </c>
      <c r="AV32" s="122">
        <v>4.8</v>
      </c>
      <c r="AW32" s="122">
        <v>0.7</v>
      </c>
      <c r="AX32" s="122">
        <v>1.6</v>
      </c>
      <c r="AY32" s="122">
        <v>1.9</v>
      </c>
      <c r="AZ32" s="122">
        <v>1.9</v>
      </c>
      <c r="BA32" s="122">
        <v>4.5999999999999996</v>
      </c>
      <c r="BB32" s="122">
        <v>-1.1000000000000001</v>
      </c>
      <c r="BC32" s="122">
        <v>-4.8</v>
      </c>
      <c r="BD32" s="122">
        <v>0.5</v>
      </c>
      <c r="BE32" s="122">
        <v>4.5999999999999996</v>
      </c>
      <c r="BF32" s="122">
        <v>5.4</v>
      </c>
      <c r="BG32" s="122">
        <v>4.9000000000000004</v>
      </c>
      <c r="BH32" s="122">
        <v>4.7</v>
      </c>
      <c r="BI32" s="122">
        <v>7.2</v>
      </c>
    </row>
    <row r="33" spans="1:61" ht="15" customHeight="1" x14ac:dyDescent="0.25">
      <c r="A33" s="119"/>
      <c r="B33" s="122"/>
      <c r="C33" s="122"/>
      <c r="D33" s="122"/>
      <c r="E33" s="122"/>
      <c r="F33" s="122"/>
      <c r="G33" s="122"/>
      <c r="H33" s="122"/>
      <c r="I33" s="122"/>
      <c r="J33" s="122"/>
      <c r="K33" s="122"/>
      <c r="L33" s="122"/>
      <c r="M33" s="122"/>
      <c r="N33" s="122"/>
      <c r="O33" s="122"/>
      <c r="P33" s="122"/>
      <c r="Q33" s="122"/>
      <c r="R33" s="122"/>
      <c r="S33" s="122"/>
      <c r="T33" s="122"/>
      <c r="U33" s="122"/>
      <c r="V33" s="122"/>
      <c r="W33" s="122"/>
      <c r="X33" s="122"/>
      <c r="Y33" s="122"/>
      <c r="Z33" s="122"/>
      <c r="AA33" s="122"/>
      <c r="AB33" s="122"/>
      <c r="AC33" s="122"/>
      <c r="AD33" s="122"/>
      <c r="AE33" s="122"/>
      <c r="AF33" s="122"/>
      <c r="AG33" s="122"/>
      <c r="AH33" s="122"/>
      <c r="AI33" s="122"/>
      <c r="AJ33" s="122"/>
      <c r="AK33" s="122"/>
      <c r="AL33" s="122"/>
      <c r="AM33" s="122"/>
      <c r="AN33" s="122"/>
      <c r="AO33" s="122"/>
      <c r="AP33" s="122"/>
      <c r="AQ33" s="122"/>
      <c r="AR33" s="122"/>
      <c r="AS33" s="122"/>
      <c r="AT33" s="122"/>
      <c r="AU33" s="122"/>
      <c r="AV33" s="122"/>
      <c r="AW33" s="122"/>
      <c r="AX33" s="122"/>
      <c r="AY33" s="122"/>
      <c r="AZ33" s="122"/>
      <c r="BA33" s="122"/>
      <c r="BB33" s="122"/>
      <c r="BC33" s="122"/>
      <c r="BD33" s="122"/>
      <c r="BE33" s="122"/>
      <c r="BF33" s="122"/>
      <c r="BG33" s="122"/>
      <c r="BH33" s="122"/>
      <c r="BI33" s="122"/>
    </row>
    <row r="34" spans="1:61" ht="15" customHeight="1" x14ac:dyDescent="0.25">
      <c r="A34" s="124" t="s">
        <v>73</v>
      </c>
      <c r="B34" s="122">
        <v>-0.6</v>
      </c>
      <c r="C34" s="122">
        <v>-0.7</v>
      </c>
      <c r="D34" s="122">
        <v>-0.6</v>
      </c>
      <c r="E34" s="122">
        <v>0.5</v>
      </c>
      <c r="F34" s="122">
        <v>1.5</v>
      </c>
      <c r="G34" s="122">
        <v>-1.3</v>
      </c>
      <c r="H34" s="122">
        <v>0.3</v>
      </c>
      <c r="I34" s="122">
        <v>-0.3</v>
      </c>
      <c r="J34" s="122">
        <v>0</v>
      </c>
      <c r="K34" s="122">
        <v>0.1</v>
      </c>
      <c r="L34" s="122">
        <v>0.3</v>
      </c>
      <c r="M34" s="122">
        <v>-1.2</v>
      </c>
      <c r="N34" s="122">
        <v>-0.1</v>
      </c>
      <c r="O34" s="122">
        <v>0.5</v>
      </c>
      <c r="P34" s="122">
        <v>0.4</v>
      </c>
      <c r="Q34" s="122">
        <v>0.1</v>
      </c>
      <c r="R34" s="122">
        <v>0.8</v>
      </c>
      <c r="S34" s="122">
        <v>-1.2</v>
      </c>
      <c r="T34" s="122">
        <v>0.1</v>
      </c>
      <c r="U34" s="122">
        <v>1</v>
      </c>
      <c r="V34" s="122">
        <v>-0.1</v>
      </c>
      <c r="W34" s="122">
        <v>-0.1</v>
      </c>
      <c r="X34" s="122">
        <v>0.1</v>
      </c>
      <c r="Y34" s="122">
        <v>-1.2</v>
      </c>
      <c r="Z34" s="122">
        <v>0.8</v>
      </c>
      <c r="AA34" s="122">
        <v>0.1</v>
      </c>
      <c r="AB34" s="122" t="s">
        <v>153</v>
      </c>
      <c r="AC34" s="122">
        <v>0.3</v>
      </c>
      <c r="AD34" s="122">
        <v>0.2</v>
      </c>
      <c r="AE34" s="122">
        <v>0</v>
      </c>
      <c r="AF34" s="122">
        <v>-0.7</v>
      </c>
      <c r="AG34" s="122">
        <v>-0.2</v>
      </c>
      <c r="AH34" s="122">
        <v>0.6</v>
      </c>
      <c r="AI34" s="122">
        <v>-0.6</v>
      </c>
      <c r="AJ34" s="122">
        <v>0</v>
      </c>
      <c r="AK34" s="122">
        <v>0.2</v>
      </c>
      <c r="AL34" s="122">
        <v>0</v>
      </c>
      <c r="AM34" s="122">
        <v>-0.1</v>
      </c>
      <c r="AN34" s="122">
        <v>0.1</v>
      </c>
      <c r="AO34" s="122">
        <v>0.2</v>
      </c>
      <c r="AP34" s="122">
        <v>-0.8</v>
      </c>
      <c r="AQ34" s="122">
        <v>1.1000000000000001</v>
      </c>
      <c r="AR34" s="122">
        <v>-0.5</v>
      </c>
      <c r="AS34" s="122">
        <v>0.1</v>
      </c>
      <c r="AT34" s="122">
        <v>0.2</v>
      </c>
      <c r="AU34" s="122">
        <v>0.2</v>
      </c>
      <c r="AV34" s="122">
        <v>0.1</v>
      </c>
      <c r="AW34" s="122">
        <v>0.1</v>
      </c>
      <c r="AX34" s="122">
        <v>0</v>
      </c>
      <c r="AY34" s="122">
        <v>0.1</v>
      </c>
      <c r="AZ34" s="122">
        <v>0.3</v>
      </c>
      <c r="BA34" s="122">
        <v>-0.8</v>
      </c>
      <c r="BB34" s="122">
        <v>0.4</v>
      </c>
      <c r="BC34" s="122">
        <v>-0.2</v>
      </c>
      <c r="BD34" s="122">
        <v>-0.5</v>
      </c>
      <c r="BE34" s="122">
        <v>0.1</v>
      </c>
      <c r="BF34" s="122">
        <v>0</v>
      </c>
      <c r="BG34" s="122">
        <v>0</v>
      </c>
      <c r="BH34" s="122">
        <v>0</v>
      </c>
      <c r="BI34" s="122">
        <v>0</v>
      </c>
    </row>
    <row r="35" spans="1:61" ht="15" customHeight="1" x14ac:dyDescent="0.25">
      <c r="A35" s="124"/>
      <c r="B35" s="122"/>
      <c r="C35" s="122"/>
      <c r="D35" s="122"/>
      <c r="E35" s="122"/>
      <c r="F35" s="122"/>
      <c r="G35" s="122"/>
      <c r="H35" s="122"/>
      <c r="I35" s="122"/>
      <c r="J35" s="122"/>
      <c r="K35" s="122"/>
      <c r="L35" s="122"/>
      <c r="M35" s="122"/>
      <c r="N35" s="122"/>
      <c r="O35" s="122"/>
      <c r="P35" s="122"/>
      <c r="Q35" s="122"/>
      <c r="R35" s="122"/>
      <c r="S35" s="122"/>
      <c r="T35" s="122"/>
      <c r="U35" s="122"/>
      <c r="V35" s="122"/>
      <c r="W35" s="122"/>
      <c r="X35" s="122"/>
      <c r="Y35" s="122"/>
      <c r="Z35" s="122"/>
      <c r="AA35" s="122"/>
      <c r="AB35" s="122"/>
      <c r="AC35" s="122"/>
      <c r="AD35" s="122"/>
      <c r="AE35" s="122"/>
      <c r="AF35" s="122"/>
      <c r="AG35" s="122"/>
      <c r="AH35" s="122"/>
      <c r="AI35" s="122"/>
      <c r="AJ35" s="122"/>
      <c r="AK35" s="122"/>
      <c r="AL35" s="122"/>
      <c r="AM35" s="122"/>
      <c r="AN35" s="122"/>
      <c r="AO35" s="122"/>
      <c r="AP35" s="122"/>
      <c r="AQ35" s="122"/>
      <c r="AR35" s="122"/>
      <c r="AS35" s="122"/>
      <c r="AT35" s="122"/>
      <c r="AU35" s="122"/>
      <c r="AV35" s="122"/>
      <c r="AW35" s="122"/>
      <c r="AX35" s="122"/>
      <c r="AY35" s="122"/>
      <c r="AZ35" s="122"/>
      <c r="BA35" s="122"/>
      <c r="BB35" s="122"/>
      <c r="BC35" s="122"/>
      <c r="BD35" s="122"/>
      <c r="BE35" s="122"/>
      <c r="BF35" s="122"/>
      <c r="BG35" s="122"/>
      <c r="BH35" s="122"/>
      <c r="BI35" s="122"/>
    </row>
    <row r="36" spans="1:61" ht="15" customHeight="1" x14ac:dyDescent="0.25">
      <c r="A36" s="124" t="s">
        <v>74</v>
      </c>
      <c r="B36" s="122">
        <v>6.4</v>
      </c>
      <c r="C36" s="122">
        <v>2.5</v>
      </c>
      <c r="D36" s="122">
        <v>0.7</v>
      </c>
      <c r="E36" s="122">
        <v>3.8</v>
      </c>
      <c r="F36" s="122">
        <v>2.4</v>
      </c>
      <c r="G36" s="122">
        <v>0.6</v>
      </c>
      <c r="H36" s="122">
        <v>3.8</v>
      </c>
      <c r="I36" s="122">
        <v>3.9</v>
      </c>
      <c r="J36" s="122">
        <v>3.2</v>
      </c>
      <c r="K36" s="122">
        <v>1.5</v>
      </c>
      <c r="L36" s="122">
        <v>2</v>
      </c>
      <c r="M36" s="122">
        <v>-3.7</v>
      </c>
      <c r="N36" s="122">
        <v>-0.7</v>
      </c>
      <c r="O36" s="122">
        <v>2.2999999999999998</v>
      </c>
      <c r="P36" s="122">
        <v>2.2000000000000002</v>
      </c>
      <c r="Q36" s="122">
        <v>3.3</v>
      </c>
      <c r="R36" s="122">
        <v>4.0999999999999996</v>
      </c>
      <c r="S36" s="122">
        <v>1.1000000000000001</v>
      </c>
      <c r="T36" s="122">
        <v>2.5</v>
      </c>
      <c r="U36" s="122">
        <v>4.5999999999999996</v>
      </c>
      <c r="V36" s="122">
        <v>2.9</v>
      </c>
      <c r="W36" s="122">
        <v>2.2999999999999998</v>
      </c>
      <c r="X36" s="122">
        <v>1.4</v>
      </c>
      <c r="Y36" s="122">
        <v>-0.5</v>
      </c>
      <c r="Z36" s="122">
        <v>3</v>
      </c>
      <c r="AA36" s="122">
        <v>2.9</v>
      </c>
      <c r="AB36" s="122" t="s">
        <v>153</v>
      </c>
      <c r="AC36" s="122">
        <v>4.0999999999999996</v>
      </c>
      <c r="AD36" s="122">
        <v>4.7</v>
      </c>
      <c r="AE36" s="122">
        <v>5.5</v>
      </c>
      <c r="AF36" s="122">
        <v>5.2</v>
      </c>
      <c r="AG36" s="122">
        <v>3</v>
      </c>
      <c r="AH36" s="122">
        <v>3</v>
      </c>
      <c r="AI36" s="122">
        <v>0</v>
      </c>
      <c r="AJ36" s="122">
        <v>0.1</v>
      </c>
      <c r="AK36" s="122">
        <v>0.5</v>
      </c>
      <c r="AL36" s="122">
        <v>1.5</v>
      </c>
      <c r="AM36" s="122">
        <v>3.4</v>
      </c>
      <c r="AN36" s="122">
        <v>5.2</v>
      </c>
      <c r="AO36" s="122">
        <v>0.7</v>
      </c>
      <c r="AP36" s="122">
        <v>-2.6</v>
      </c>
      <c r="AQ36" s="122">
        <v>-0.1</v>
      </c>
      <c r="AR36" s="122">
        <v>0.4</v>
      </c>
      <c r="AS36" s="122">
        <v>-2.2000000000000002</v>
      </c>
      <c r="AT36" s="122">
        <v>-0.6</v>
      </c>
      <c r="AU36" s="122">
        <v>0.1</v>
      </c>
      <c r="AV36" s="122">
        <v>6.9</v>
      </c>
      <c r="AW36" s="122">
        <v>-0.7</v>
      </c>
      <c r="AX36" s="122">
        <v>2.2999999999999998</v>
      </c>
      <c r="AY36" s="122">
        <v>2.4</v>
      </c>
      <c r="AZ36" s="122">
        <v>3</v>
      </c>
      <c r="BA36" s="122">
        <v>-4.2</v>
      </c>
      <c r="BB36" s="122">
        <v>4.5999999999999996</v>
      </c>
      <c r="BC36" s="122">
        <v>3.8</v>
      </c>
      <c r="BD36" s="122">
        <v>1.6</v>
      </c>
      <c r="BE36" s="122">
        <v>1.9</v>
      </c>
      <c r="BF36" s="122">
        <v>1.6</v>
      </c>
      <c r="BG36" s="122">
        <v>1.5</v>
      </c>
      <c r="BH36" s="122">
        <v>1.7</v>
      </c>
      <c r="BI36" s="122">
        <v>2.1</v>
      </c>
    </row>
    <row r="37" spans="1:61" ht="15" customHeight="1" x14ac:dyDescent="0.25">
      <c r="A37" s="119"/>
      <c r="B37" s="122"/>
      <c r="C37" s="122"/>
      <c r="D37" s="122"/>
      <c r="E37" s="122"/>
      <c r="F37" s="122"/>
      <c r="G37" s="122"/>
      <c r="H37" s="122"/>
      <c r="I37" s="122"/>
      <c r="J37" s="122"/>
      <c r="K37" s="122"/>
      <c r="L37" s="122"/>
      <c r="M37" s="122"/>
      <c r="N37" s="122"/>
      <c r="O37" s="122"/>
      <c r="P37" s="122"/>
      <c r="Q37" s="122"/>
      <c r="R37" s="122"/>
      <c r="S37" s="122"/>
      <c r="T37" s="122"/>
      <c r="U37" s="122"/>
      <c r="V37" s="122"/>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2"/>
      <c r="AT37" s="122"/>
      <c r="AU37" s="122"/>
      <c r="AV37" s="122"/>
      <c r="AW37" s="122"/>
      <c r="AX37" s="122"/>
      <c r="AY37" s="122"/>
      <c r="AZ37" s="122"/>
      <c r="BA37" s="122"/>
      <c r="BB37" s="122"/>
      <c r="BC37" s="122"/>
      <c r="BD37" s="122"/>
      <c r="BE37" s="122"/>
      <c r="BF37" s="122"/>
      <c r="BG37" s="122"/>
      <c r="BH37" s="122"/>
      <c r="BI37" s="122"/>
    </row>
    <row r="38" spans="1:61" ht="15" customHeight="1" x14ac:dyDescent="0.25">
      <c r="A38" s="124" t="s">
        <v>75</v>
      </c>
      <c r="B38" s="122">
        <v>13.1</v>
      </c>
      <c r="C38" s="122">
        <v>9.1999999999999993</v>
      </c>
      <c r="D38" s="122">
        <v>9.6999999999999993</v>
      </c>
      <c r="E38" s="122">
        <v>12</v>
      </c>
      <c r="F38" s="122">
        <v>2.7</v>
      </c>
      <c r="G38" s="122">
        <v>-3.8</v>
      </c>
      <c r="H38" s="122">
        <v>9.6999999999999993</v>
      </c>
      <c r="I38" s="122">
        <v>-1</v>
      </c>
      <c r="J38" s="122">
        <v>2.5</v>
      </c>
      <c r="K38" s="122">
        <v>8.1999999999999993</v>
      </c>
      <c r="L38" s="122">
        <v>0.9</v>
      </c>
      <c r="M38" s="122">
        <v>2.8</v>
      </c>
      <c r="N38" s="122">
        <v>-1.8</v>
      </c>
      <c r="O38" s="122">
        <v>3.3</v>
      </c>
      <c r="P38" s="122">
        <v>7.9</v>
      </c>
      <c r="Q38" s="122">
        <v>3.9</v>
      </c>
      <c r="R38" s="122">
        <v>1.6</v>
      </c>
      <c r="S38" s="122">
        <v>4.9000000000000004</v>
      </c>
      <c r="T38" s="122">
        <v>8.3000000000000007</v>
      </c>
      <c r="U38" s="122">
        <v>8.6999999999999993</v>
      </c>
      <c r="V38" s="122">
        <v>5.9</v>
      </c>
      <c r="W38" s="122">
        <v>7</v>
      </c>
      <c r="X38" s="122">
        <v>3.6</v>
      </c>
      <c r="Y38" s="122">
        <v>4.2</v>
      </c>
      <c r="Z38" s="122">
        <v>8.6999999999999993</v>
      </c>
      <c r="AA38" s="122">
        <v>9.9</v>
      </c>
      <c r="AB38" s="122" t="s">
        <v>153</v>
      </c>
      <c r="AC38" s="122">
        <v>4.0999999999999996</v>
      </c>
      <c r="AD38" s="122">
        <v>9.6999999999999993</v>
      </c>
      <c r="AE38" s="122">
        <v>6.7</v>
      </c>
      <c r="AF38" s="122">
        <v>9</v>
      </c>
      <c r="AG38" s="122">
        <v>12.4</v>
      </c>
      <c r="AH38" s="122">
        <v>1.5</v>
      </c>
      <c r="AI38" s="122">
        <v>0.6</v>
      </c>
      <c r="AJ38" s="122">
        <v>1.8</v>
      </c>
      <c r="AK38" s="122">
        <v>8.1999999999999993</v>
      </c>
      <c r="AL38" s="122">
        <v>5.8</v>
      </c>
      <c r="AM38" s="122">
        <v>7.2</v>
      </c>
      <c r="AN38" s="122">
        <v>5.4</v>
      </c>
      <c r="AO38" s="122">
        <v>1.6</v>
      </c>
      <c r="AP38" s="122">
        <v>-8.6</v>
      </c>
      <c r="AQ38" s="122">
        <v>9.6999999999999993</v>
      </c>
      <c r="AR38" s="122">
        <v>5.2</v>
      </c>
      <c r="AS38" s="122">
        <v>3.3</v>
      </c>
      <c r="AT38" s="122">
        <v>2.5</v>
      </c>
      <c r="AU38" s="122">
        <v>4.5</v>
      </c>
      <c r="AV38" s="122">
        <v>7.4</v>
      </c>
      <c r="AW38" s="122">
        <v>1.7</v>
      </c>
      <c r="AX38" s="122">
        <v>6.5</v>
      </c>
      <c r="AY38" s="122">
        <v>4.3</v>
      </c>
      <c r="AZ38" s="122">
        <v>2</v>
      </c>
      <c r="BA38" s="122">
        <v>-4.3</v>
      </c>
      <c r="BB38" s="122">
        <v>8</v>
      </c>
      <c r="BC38" s="122">
        <v>4.5</v>
      </c>
      <c r="BD38" s="122">
        <v>0.8</v>
      </c>
      <c r="BE38" s="122">
        <v>1.5</v>
      </c>
      <c r="BF38" s="122">
        <v>2.2999999999999998</v>
      </c>
      <c r="BG38" s="122">
        <v>2.2000000000000002</v>
      </c>
      <c r="BH38" s="122">
        <v>2.1</v>
      </c>
      <c r="BI38" s="122">
        <v>2.1</v>
      </c>
    </row>
    <row r="39" spans="1:61" ht="15" customHeight="1" x14ac:dyDescent="0.25">
      <c r="A39" s="119"/>
      <c r="B39" s="122"/>
      <c r="C39" s="122"/>
      <c r="D39" s="122"/>
      <c r="E39" s="122"/>
      <c r="F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row>
    <row r="40" spans="1:61" ht="15" customHeight="1" x14ac:dyDescent="0.25">
      <c r="A40" s="124" t="s">
        <v>83</v>
      </c>
      <c r="B40" s="122">
        <v>8.3000000000000007</v>
      </c>
      <c r="C40" s="122">
        <v>4.4000000000000004</v>
      </c>
      <c r="D40" s="122">
        <v>3.4</v>
      </c>
      <c r="E40" s="122">
        <v>6.3</v>
      </c>
      <c r="F40" s="122">
        <v>2.5</v>
      </c>
      <c r="G40" s="122">
        <v>-0.9</v>
      </c>
      <c r="H40" s="122">
        <v>5.7</v>
      </c>
      <c r="I40" s="122">
        <v>2.2999999999999998</v>
      </c>
      <c r="J40" s="122">
        <v>3</v>
      </c>
      <c r="K40" s="122">
        <v>3.5</v>
      </c>
      <c r="L40" s="122">
        <v>1.6</v>
      </c>
      <c r="M40" s="122">
        <v>-1.5</v>
      </c>
      <c r="N40" s="122">
        <v>-1.1000000000000001</v>
      </c>
      <c r="O40" s="122">
        <v>2.6</v>
      </c>
      <c r="P40" s="122">
        <v>4.2</v>
      </c>
      <c r="Q40" s="122">
        <v>3.6</v>
      </c>
      <c r="R40" s="122">
        <v>3.1</v>
      </c>
      <c r="S40" s="122">
        <v>2.4</v>
      </c>
      <c r="T40" s="122">
        <v>4.5</v>
      </c>
      <c r="U40" s="122">
        <v>6.1</v>
      </c>
      <c r="V40" s="122">
        <v>4</v>
      </c>
      <c r="W40" s="122">
        <v>4</v>
      </c>
      <c r="X40" s="122">
        <v>2.2000000000000002</v>
      </c>
      <c r="Y40" s="122">
        <v>1.2</v>
      </c>
      <c r="Z40" s="122">
        <v>5</v>
      </c>
      <c r="AA40" s="122">
        <v>5.5</v>
      </c>
      <c r="AB40" s="122" t="s">
        <v>153</v>
      </c>
      <c r="AC40" s="122">
        <v>4.0999999999999996</v>
      </c>
      <c r="AD40" s="122">
        <v>6.6</v>
      </c>
      <c r="AE40" s="122">
        <v>6</v>
      </c>
      <c r="AF40" s="122">
        <v>6.7</v>
      </c>
      <c r="AG40" s="122">
        <v>6.7</v>
      </c>
      <c r="AH40" s="122">
        <v>2.4</v>
      </c>
      <c r="AI40" s="122">
        <v>0.2</v>
      </c>
      <c r="AJ40" s="122">
        <v>0.8</v>
      </c>
      <c r="AK40" s="122">
        <v>3.5</v>
      </c>
      <c r="AL40" s="122">
        <v>3.2</v>
      </c>
      <c r="AM40" s="122">
        <v>5</v>
      </c>
      <c r="AN40" s="122">
        <v>5.3</v>
      </c>
      <c r="AO40" s="122">
        <v>1.1000000000000001</v>
      </c>
      <c r="AP40" s="122">
        <v>-5.2</v>
      </c>
      <c r="AQ40" s="122">
        <v>3.9</v>
      </c>
      <c r="AR40" s="122">
        <v>2.4</v>
      </c>
      <c r="AS40" s="122">
        <v>0.3</v>
      </c>
      <c r="AT40" s="122">
        <v>0.8</v>
      </c>
      <c r="AU40" s="122">
        <v>2.2000000000000002</v>
      </c>
      <c r="AV40" s="122">
        <v>7.1</v>
      </c>
      <c r="AW40" s="122">
        <v>0.4</v>
      </c>
      <c r="AX40" s="122">
        <v>4.3</v>
      </c>
      <c r="AY40" s="122">
        <v>3.4</v>
      </c>
      <c r="AZ40" s="122">
        <v>2.5</v>
      </c>
      <c r="BA40" s="122">
        <v>-4.3</v>
      </c>
      <c r="BB40" s="122">
        <v>6.2</v>
      </c>
      <c r="BC40" s="122">
        <v>4.0999999999999996</v>
      </c>
      <c r="BD40" s="122">
        <v>1.2</v>
      </c>
      <c r="BE40" s="122">
        <v>1.7</v>
      </c>
      <c r="BF40" s="122">
        <v>2</v>
      </c>
      <c r="BG40" s="122">
        <v>1.9</v>
      </c>
      <c r="BH40" s="122">
        <v>1.9</v>
      </c>
      <c r="BI40" s="122">
        <v>2.1</v>
      </c>
    </row>
    <row r="41" spans="1:61" ht="15" customHeight="1" x14ac:dyDescent="0.25">
      <c r="A41" s="124"/>
      <c r="B41" s="122"/>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c r="AH41" s="122"/>
      <c r="AI41" s="122"/>
      <c r="AJ41" s="122"/>
      <c r="AK41" s="122"/>
      <c r="AL41" s="122"/>
      <c r="AM41" s="122"/>
      <c r="AN41" s="122"/>
      <c r="AO41" s="122"/>
      <c r="AP41" s="122"/>
      <c r="AQ41" s="122"/>
      <c r="AR41" s="122"/>
      <c r="AS41" s="122"/>
      <c r="AT41" s="122"/>
      <c r="AU41" s="122"/>
      <c r="AV41" s="122"/>
      <c r="AW41" s="122"/>
      <c r="AX41" s="122"/>
      <c r="AY41" s="122"/>
      <c r="AZ41" s="122"/>
      <c r="BA41" s="122"/>
      <c r="BB41" s="122"/>
      <c r="BC41" s="122"/>
      <c r="BD41" s="122"/>
      <c r="BE41" s="122"/>
      <c r="BF41" s="122"/>
      <c r="BG41" s="122"/>
      <c r="BH41" s="122"/>
      <c r="BI41" s="122"/>
    </row>
    <row r="42" spans="1:61" ht="15" customHeight="1" x14ac:dyDescent="0.25">
      <c r="A42" s="124" t="s">
        <v>77</v>
      </c>
      <c r="B42" s="122">
        <v>5.2</v>
      </c>
      <c r="C42" s="122">
        <v>5.8</v>
      </c>
      <c r="D42" s="122">
        <v>1</v>
      </c>
      <c r="E42" s="122">
        <v>1.1000000000000001</v>
      </c>
      <c r="F42" s="122">
        <v>3.3</v>
      </c>
      <c r="G42" s="122">
        <v>5.6</v>
      </c>
      <c r="H42" s="122">
        <v>3.4</v>
      </c>
      <c r="I42" s="122">
        <v>2.2999999999999998</v>
      </c>
      <c r="J42" s="122">
        <v>2.9</v>
      </c>
      <c r="K42" s="122">
        <v>2.6</v>
      </c>
      <c r="L42" s="122">
        <v>2.2999999999999998</v>
      </c>
      <c r="M42" s="122">
        <v>1.5</v>
      </c>
      <c r="N42" s="122">
        <v>0.8</v>
      </c>
      <c r="O42" s="122">
        <v>1.6</v>
      </c>
      <c r="P42" s="122">
        <v>1</v>
      </c>
      <c r="Q42" s="122">
        <v>3.1</v>
      </c>
      <c r="R42" s="122">
        <v>0.5</v>
      </c>
      <c r="S42" s="122">
        <v>3.2</v>
      </c>
      <c r="T42" s="122">
        <v>1.7</v>
      </c>
      <c r="U42" s="122">
        <v>1.2</v>
      </c>
      <c r="V42" s="122">
        <v>2.7</v>
      </c>
      <c r="W42" s="122">
        <v>2.2999999999999998</v>
      </c>
      <c r="X42" s="122">
        <v>2.9</v>
      </c>
      <c r="Y42" s="122">
        <v>2.1</v>
      </c>
      <c r="Z42" s="122">
        <v>2.7</v>
      </c>
      <c r="AA42" s="122">
        <v>2</v>
      </c>
      <c r="AB42" s="122" t="s">
        <v>153</v>
      </c>
      <c r="AC42" s="122">
        <v>0</v>
      </c>
      <c r="AD42" s="122">
        <v>2.8</v>
      </c>
      <c r="AE42" s="122">
        <v>3.9</v>
      </c>
      <c r="AF42" s="122">
        <v>3.7</v>
      </c>
      <c r="AG42" s="122">
        <v>3.4</v>
      </c>
      <c r="AH42" s="122">
        <v>4.8</v>
      </c>
      <c r="AI42" s="122">
        <v>5</v>
      </c>
      <c r="AJ42" s="122">
        <v>2.6</v>
      </c>
      <c r="AK42" s="122">
        <v>-1.2</v>
      </c>
      <c r="AL42" s="122">
        <v>0.7</v>
      </c>
      <c r="AM42" s="122">
        <v>8.3000000000000007</v>
      </c>
      <c r="AN42" s="122">
        <v>2.8</v>
      </c>
      <c r="AO42" s="122">
        <v>3.3</v>
      </c>
      <c r="AP42" s="122">
        <v>4.5999999999999996</v>
      </c>
      <c r="AQ42" s="122">
        <v>0.2</v>
      </c>
      <c r="AR42" s="122">
        <v>-0.5</v>
      </c>
      <c r="AS42" s="122">
        <v>-2.1</v>
      </c>
      <c r="AT42" s="122">
        <v>-0.4</v>
      </c>
      <c r="AU42" s="122">
        <v>0.1</v>
      </c>
      <c r="AV42" s="122">
        <v>0.5</v>
      </c>
      <c r="AW42" s="122">
        <v>1.3</v>
      </c>
      <c r="AX42" s="122">
        <v>1</v>
      </c>
      <c r="AY42" s="122">
        <v>1.7</v>
      </c>
      <c r="AZ42" s="122">
        <v>2.7</v>
      </c>
      <c r="BA42" s="122">
        <v>1.9</v>
      </c>
      <c r="BB42" s="122">
        <v>4.3</v>
      </c>
      <c r="BC42" s="122">
        <v>0.8</v>
      </c>
      <c r="BD42" s="122">
        <v>2.2000000000000002</v>
      </c>
      <c r="BE42" s="122">
        <v>3</v>
      </c>
      <c r="BF42" s="122">
        <v>1.5</v>
      </c>
      <c r="BG42" s="122">
        <v>1.4</v>
      </c>
      <c r="BH42" s="122">
        <v>2.5</v>
      </c>
      <c r="BI42" s="122">
        <v>2.8</v>
      </c>
    </row>
    <row r="43" spans="1:61" ht="15" customHeight="1" x14ac:dyDescent="0.25">
      <c r="A43" s="119"/>
      <c r="B43" s="122"/>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2"/>
      <c r="AT43" s="122"/>
      <c r="AU43" s="122"/>
      <c r="AV43" s="122"/>
      <c r="AW43" s="122"/>
      <c r="AX43" s="122"/>
      <c r="AY43" s="122"/>
      <c r="AZ43" s="122"/>
      <c r="BA43" s="122"/>
      <c r="BB43" s="122"/>
      <c r="BC43" s="122"/>
      <c r="BD43" s="122"/>
      <c r="BE43" s="122"/>
      <c r="BF43" s="122"/>
      <c r="BG43" s="122"/>
      <c r="BH43" s="122"/>
      <c r="BI43" s="122"/>
    </row>
    <row r="44" spans="1:61" ht="15" customHeight="1" x14ac:dyDescent="0.25">
      <c r="A44" s="120" t="s">
        <v>57</v>
      </c>
      <c r="B44" s="122"/>
      <c r="C44" s="122"/>
      <c r="D44" s="122"/>
      <c r="E44" s="122"/>
      <c r="F44" s="122"/>
      <c r="G44" s="122"/>
      <c r="H44" s="122"/>
      <c r="I44" s="122"/>
      <c r="J44" s="122"/>
      <c r="K44" s="122"/>
      <c r="L44" s="122"/>
      <c r="M44" s="122"/>
      <c r="N44" s="122"/>
      <c r="O44" s="122"/>
      <c r="P44" s="122"/>
      <c r="Q44" s="122"/>
      <c r="R44" s="122"/>
      <c r="S44" s="122"/>
      <c r="T44" s="122"/>
      <c r="U44" s="122"/>
      <c r="V44" s="122"/>
      <c r="W44" s="122"/>
      <c r="X44" s="122"/>
      <c r="Y44" s="122"/>
      <c r="Z44" s="122"/>
      <c r="AA44" s="122"/>
      <c r="AB44" s="122"/>
      <c r="AC44" s="122"/>
      <c r="AD44" s="122"/>
      <c r="AE44" s="122"/>
      <c r="AF44" s="122"/>
      <c r="AG44" s="122"/>
      <c r="AH44" s="122"/>
      <c r="AI44" s="122"/>
      <c r="AJ44" s="122"/>
      <c r="AK44" s="122"/>
      <c r="AL44" s="122"/>
      <c r="AM44" s="122"/>
      <c r="AN44" s="122"/>
      <c r="AO44" s="122"/>
      <c r="AP44" s="122"/>
      <c r="AQ44" s="122"/>
      <c r="AR44" s="122"/>
      <c r="AS44" s="122"/>
      <c r="AT44" s="122"/>
      <c r="AU44" s="122"/>
      <c r="AV44" s="122"/>
      <c r="AW44" s="122"/>
      <c r="AX44" s="122"/>
      <c r="AY44" s="122"/>
      <c r="AZ44" s="122"/>
      <c r="BA44" s="122"/>
      <c r="BB44" s="122"/>
      <c r="BC44" s="122"/>
      <c r="BD44" s="122"/>
      <c r="BE44" s="122"/>
      <c r="BF44" s="122"/>
      <c r="BG44" s="122"/>
      <c r="BH44" s="122"/>
      <c r="BI44" s="122"/>
    </row>
    <row r="45" spans="1:61" ht="15" customHeight="1" x14ac:dyDescent="0.25">
      <c r="A45" s="131" t="s">
        <v>78</v>
      </c>
      <c r="B45" s="122"/>
      <c r="C45" s="122"/>
      <c r="D45" s="122"/>
      <c r="E45" s="122"/>
      <c r="F45" s="122"/>
      <c r="G45" s="122"/>
      <c r="H45" s="122"/>
      <c r="I45" s="122"/>
      <c r="J45" s="122"/>
      <c r="K45" s="122"/>
      <c r="L45" s="122"/>
      <c r="M45" s="122"/>
      <c r="N45" s="122"/>
      <c r="O45" s="122"/>
      <c r="P45" s="122"/>
      <c r="Q45" s="122"/>
      <c r="R45" s="122"/>
      <c r="S45" s="122"/>
      <c r="T45" s="122"/>
      <c r="U45" s="122"/>
      <c r="V45" s="122"/>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2"/>
      <c r="AZ45" s="122"/>
      <c r="BA45" s="122"/>
      <c r="BB45" s="122"/>
      <c r="BC45" s="122"/>
      <c r="BD45" s="122"/>
      <c r="BE45" s="122"/>
      <c r="BF45" s="122"/>
      <c r="BG45" s="122"/>
      <c r="BH45" s="122"/>
      <c r="BI45" s="122"/>
    </row>
    <row r="46" spans="1:61" ht="15" customHeight="1" x14ac:dyDescent="0.25">
      <c r="A46" s="124" t="s">
        <v>59</v>
      </c>
      <c r="B46" s="122">
        <v>12.5</v>
      </c>
      <c r="C46" s="122">
        <v>15.5</v>
      </c>
      <c r="D46" s="122">
        <v>13.6</v>
      </c>
      <c r="E46" s="122">
        <v>16.600000000000001</v>
      </c>
      <c r="F46" s="122">
        <v>19.399999999999999</v>
      </c>
      <c r="G46" s="122">
        <v>17.3</v>
      </c>
      <c r="H46" s="122">
        <v>8.9</v>
      </c>
      <c r="I46" s="122">
        <v>9.1999999999999993</v>
      </c>
      <c r="J46" s="122">
        <v>9.5</v>
      </c>
      <c r="K46" s="122">
        <v>6.5</v>
      </c>
      <c r="L46" s="122">
        <v>4.8</v>
      </c>
      <c r="M46" s="122">
        <v>2</v>
      </c>
      <c r="N46" s="122">
        <v>5.4</v>
      </c>
      <c r="O46" s="122">
        <v>4.3</v>
      </c>
      <c r="P46" s="122">
        <v>0.3</v>
      </c>
      <c r="Q46" s="122">
        <v>3.2</v>
      </c>
      <c r="R46" s="122">
        <v>2.7</v>
      </c>
      <c r="S46" s="122">
        <v>2</v>
      </c>
      <c r="T46" s="122">
        <v>0.5</v>
      </c>
      <c r="U46" s="122">
        <v>0.6</v>
      </c>
      <c r="V46" s="122">
        <v>3.3</v>
      </c>
      <c r="W46" s="122">
        <v>5.4</v>
      </c>
      <c r="X46" s="122">
        <v>3.8</v>
      </c>
      <c r="Y46" s="122">
        <v>3.9</v>
      </c>
      <c r="Z46" s="122">
        <v>2.4</v>
      </c>
      <c r="AA46" s="122">
        <v>1.8</v>
      </c>
      <c r="AB46" s="122" t="s">
        <v>153</v>
      </c>
      <c r="AC46" s="122">
        <v>0.9</v>
      </c>
      <c r="AD46" s="122">
        <v>3</v>
      </c>
      <c r="AE46" s="122">
        <v>3.9</v>
      </c>
      <c r="AF46" s="122">
        <v>4.2</v>
      </c>
      <c r="AG46" s="122">
        <v>6.7</v>
      </c>
      <c r="AH46" s="122">
        <v>3.3</v>
      </c>
      <c r="AI46" s="122">
        <v>5.2</v>
      </c>
      <c r="AJ46" s="122">
        <v>3.6</v>
      </c>
      <c r="AK46" s="122">
        <v>1.7</v>
      </c>
      <c r="AL46" s="122">
        <v>2.5</v>
      </c>
      <c r="AM46" s="122">
        <v>2</v>
      </c>
      <c r="AN46" s="122">
        <v>3.1</v>
      </c>
      <c r="AO46" s="122">
        <v>3.8</v>
      </c>
      <c r="AP46" s="122">
        <v>3.2</v>
      </c>
      <c r="AQ46" s="122">
        <v>0.9</v>
      </c>
      <c r="AR46" s="122">
        <v>1.8</v>
      </c>
      <c r="AS46" s="122">
        <v>2.7</v>
      </c>
      <c r="AT46" s="122">
        <v>1.5</v>
      </c>
      <c r="AU46" s="122">
        <v>1</v>
      </c>
      <c r="AV46" s="122">
        <v>0.1</v>
      </c>
      <c r="AW46" s="122">
        <v>0.9</v>
      </c>
      <c r="AX46" s="122">
        <v>1.1000000000000001</v>
      </c>
      <c r="AY46" s="122">
        <v>1.9</v>
      </c>
      <c r="AZ46" s="122">
        <v>2.5</v>
      </c>
      <c r="BA46" s="122">
        <v>7.4</v>
      </c>
      <c r="BB46" s="122">
        <v>-0.1</v>
      </c>
      <c r="BC46" s="122">
        <v>4.2</v>
      </c>
      <c r="BD46" s="122">
        <v>6.7</v>
      </c>
      <c r="BE46" s="122">
        <v>5.8</v>
      </c>
      <c r="BF46" s="122">
        <v>5</v>
      </c>
      <c r="BG46" s="122">
        <v>5</v>
      </c>
      <c r="BH46" s="122">
        <v>4.2</v>
      </c>
      <c r="BI46" s="122">
        <v>3.9</v>
      </c>
    </row>
    <row r="47" spans="1:61" ht="15" customHeight="1" x14ac:dyDescent="0.25">
      <c r="A47" s="119" t="s">
        <v>384</v>
      </c>
      <c r="B47" s="122">
        <v>13.8</v>
      </c>
      <c r="C47" s="122">
        <v>16.3</v>
      </c>
      <c r="D47" s="122">
        <v>14.3</v>
      </c>
      <c r="E47" s="122">
        <v>18</v>
      </c>
      <c r="F47" s="122">
        <v>19.899999999999999</v>
      </c>
      <c r="G47" s="122">
        <v>17.2</v>
      </c>
      <c r="H47" s="122">
        <v>9.4</v>
      </c>
      <c r="I47" s="122">
        <v>9.5</v>
      </c>
      <c r="J47" s="122">
        <v>9.9</v>
      </c>
      <c r="K47" s="122">
        <v>7</v>
      </c>
      <c r="L47" s="122">
        <v>5</v>
      </c>
      <c r="M47" s="122">
        <v>2.7</v>
      </c>
      <c r="N47" s="122">
        <v>6.2</v>
      </c>
      <c r="O47" s="122">
        <v>4.9000000000000004</v>
      </c>
      <c r="P47" s="122">
        <v>0.4</v>
      </c>
      <c r="Q47" s="122">
        <v>3.9</v>
      </c>
      <c r="R47" s="122">
        <v>3.1</v>
      </c>
      <c r="S47" s="122">
        <v>2.1</v>
      </c>
      <c r="T47" s="122">
        <v>0.7</v>
      </c>
      <c r="U47" s="122">
        <v>0.6</v>
      </c>
      <c r="V47" s="122">
        <v>3.4</v>
      </c>
      <c r="W47" s="122">
        <v>5.3</v>
      </c>
      <c r="X47" s="122">
        <v>3.5</v>
      </c>
      <c r="Y47" s="122">
        <v>3.4</v>
      </c>
      <c r="Z47" s="122">
        <v>2.2999999999999998</v>
      </c>
      <c r="AA47" s="122">
        <v>1.7</v>
      </c>
      <c r="AB47" s="122" t="s">
        <v>153</v>
      </c>
      <c r="AC47" s="122">
        <v>0.9</v>
      </c>
      <c r="AD47" s="122">
        <v>2.9</v>
      </c>
      <c r="AE47" s="122">
        <v>3.8</v>
      </c>
      <c r="AF47" s="122">
        <v>4.2</v>
      </c>
      <c r="AG47" s="122">
        <v>7</v>
      </c>
      <c r="AH47" s="122">
        <v>3</v>
      </c>
      <c r="AI47" s="122">
        <v>5.4</v>
      </c>
      <c r="AJ47" s="122">
        <v>3.9</v>
      </c>
      <c r="AK47" s="122">
        <v>1.3</v>
      </c>
      <c r="AL47" s="122">
        <v>2.2999999999999998</v>
      </c>
      <c r="AM47" s="122">
        <v>1.7</v>
      </c>
      <c r="AN47" s="122">
        <v>3</v>
      </c>
      <c r="AO47" s="122">
        <v>3.9</v>
      </c>
      <c r="AP47" s="122">
        <v>3.1</v>
      </c>
      <c r="AQ47" s="122">
        <v>0.7</v>
      </c>
      <c r="AR47" s="122">
        <v>1.6</v>
      </c>
      <c r="AS47" s="122">
        <v>2.7</v>
      </c>
      <c r="AT47" s="122">
        <v>1.6</v>
      </c>
      <c r="AU47" s="122">
        <v>1.1000000000000001</v>
      </c>
      <c r="AV47" s="122">
        <v>-0.3</v>
      </c>
      <c r="AW47" s="122">
        <v>0.5</v>
      </c>
      <c r="AX47" s="122">
        <v>0.7</v>
      </c>
      <c r="AY47" s="122">
        <v>1.8</v>
      </c>
      <c r="AZ47" s="122">
        <v>2.6</v>
      </c>
      <c r="BA47" s="122">
        <v>8.1</v>
      </c>
      <c r="BB47" s="122">
        <v>-0.1</v>
      </c>
      <c r="BC47" s="122">
        <v>3.6</v>
      </c>
      <c r="BD47" s="122">
        <v>7</v>
      </c>
      <c r="BE47" s="122">
        <v>5.6</v>
      </c>
      <c r="BF47" s="122">
        <v>4.9000000000000004</v>
      </c>
      <c r="BG47" s="122">
        <v>5</v>
      </c>
      <c r="BH47" s="122">
        <v>4.0999999999999996</v>
      </c>
      <c r="BI47" s="122">
        <v>3.9</v>
      </c>
    </row>
    <row r="48" spans="1:61" ht="15" customHeight="1" x14ac:dyDescent="0.25">
      <c r="A48" s="119" t="s">
        <v>385</v>
      </c>
      <c r="B48" s="122">
        <v>8.1999999999999993</v>
      </c>
      <c r="C48" s="122">
        <v>12.7</v>
      </c>
      <c r="D48" s="122">
        <v>11.2</v>
      </c>
      <c r="E48" s="122">
        <v>12</v>
      </c>
      <c r="F48" s="122">
        <v>17.899999999999999</v>
      </c>
      <c r="G48" s="122">
        <v>17.399999999999999</v>
      </c>
      <c r="H48" s="122">
        <v>7.5</v>
      </c>
      <c r="I48" s="122">
        <v>8.3000000000000007</v>
      </c>
      <c r="J48" s="122">
        <v>8.5</v>
      </c>
      <c r="K48" s="122">
        <v>4.8</v>
      </c>
      <c r="L48" s="122">
        <v>4.2</v>
      </c>
      <c r="M48" s="122">
        <v>-0.1</v>
      </c>
      <c r="N48" s="122">
        <v>2.9</v>
      </c>
      <c r="O48" s="122">
        <v>2.4</v>
      </c>
      <c r="P48" s="122">
        <v>-0.3</v>
      </c>
      <c r="Q48" s="122">
        <v>0.9</v>
      </c>
      <c r="R48" s="122">
        <v>1.3</v>
      </c>
      <c r="S48" s="122">
        <v>1.3</v>
      </c>
      <c r="T48" s="122">
        <v>0</v>
      </c>
      <c r="U48" s="122">
        <v>0.3</v>
      </c>
      <c r="V48" s="122">
        <v>2.8</v>
      </c>
      <c r="W48" s="122">
        <v>5.8</v>
      </c>
      <c r="X48" s="122">
        <v>4.8</v>
      </c>
      <c r="Y48" s="122">
        <v>5.7</v>
      </c>
      <c r="Z48" s="122">
        <v>2.7</v>
      </c>
      <c r="AA48" s="122">
        <v>2.2000000000000002</v>
      </c>
      <c r="AB48" s="122" t="s">
        <v>153</v>
      </c>
      <c r="AC48" s="122">
        <v>1</v>
      </c>
      <c r="AD48" s="122">
        <v>3.8</v>
      </c>
      <c r="AE48" s="122">
        <v>4</v>
      </c>
      <c r="AF48" s="122">
        <v>4</v>
      </c>
      <c r="AG48" s="122">
        <v>5.0999999999999996</v>
      </c>
      <c r="AH48" s="122">
        <v>4.5999999999999996</v>
      </c>
      <c r="AI48" s="122">
        <v>4.0999999999999996</v>
      </c>
      <c r="AJ48" s="122">
        <v>2.6</v>
      </c>
      <c r="AK48" s="122">
        <v>3.7</v>
      </c>
      <c r="AL48" s="122">
        <v>3.7</v>
      </c>
      <c r="AM48" s="122">
        <v>3.3</v>
      </c>
      <c r="AN48" s="122">
        <v>3.3</v>
      </c>
      <c r="AO48" s="122">
        <v>3.8</v>
      </c>
      <c r="AP48" s="122">
        <v>3.4</v>
      </c>
      <c r="AQ48" s="122">
        <v>1.8</v>
      </c>
      <c r="AR48" s="122">
        <v>2.4</v>
      </c>
      <c r="AS48" s="122">
        <v>2.7</v>
      </c>
      <c r="AT48" s="122">
        <v>1</v>
      </c>
      <c r="AU48" s="122">
        <v>0.2</v>
      </c>
      <c r="AV48" s="122">
        <v>2.1</v>
      </c>
      <c r="AW48" s="122">
        <v>2.5</v>
      </c>
      <c r="AX48" s="122">
        <v>3</v>
      </c>
      <c r="AY48" s="122">
        <v>2.6</v>
      </c>
      <c r="AZ48" s="122">
        <v>2.2999999999999998</v>
      </c>
      <c r="BA48" s="122">
        <v>4.3</v>
      </c>
      <c r="BB48" s="122">
        <v>-0.1</v>
      </c>
      <c r="BC48" s="122">
        <v>6.7</v>
      </c>
      <c r="BD48" s="122">
        <v>5</v>
      </c>
      <c r="BE48" s="122">
        <v>6.5</v>
      </c>
      <c r="BF48" s="122">
        <v>5.3</v>
      </c>
      <c r="BG48" s="122">
        <v>4.5999999999999996</v>
      </c>
      <c r="BH48" s="122">
        <v>4.8</v>
      </c>
      <c r="BI48" s="122">
        <v>4.2</v>
      </c>
    </row>
    <row r="49" spans="1:61" ht="15" customHeight="1" x14ac:dyDescent="0.25">
      <c r="A49" s="119"/>
      <c r="B49" s="122"/>
      <c r="C49" s="122"/>
      <c r="D49" s="122"/>
      <c r="E49" s="122"/>
      <c r="F49" s="122"/>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22"/>
      <c r="AW49" s="122"/>
      <c r="AX49" s="122"/>
      <c r="AY49" s="122"/>
      <c r="AZ49" s="122"/>
      <c r="BA49" s="122"/>
      <c r="BB49" s="122"/>
      <c r="BC49" s="122"/>
      <c r="BD49" s="122"/>
      <c r="BE49" s="122"/>
      <c r="BF49" s="122"/>
      <c r="BG49" s="122"/>
      <c r="BH49" s="122"/>
      <c r="BI49" s="122"/>
    </row>
    <row r="50" spans="1:61" ht="15" customHeight="1" x14ac:dyDescent="0.25">
      <c r="A50" s="124" t="s">
        <v>62</v>
      </c>
      <c r="B50" s="122">
        <v>8.5</v>
      </c>
      <c r="C50" s="122">
        <v>10.7</v>
      </c>
      <c r="D50" s="122">
        <v>8.4</v>
      </c>
      <c r="E50" s="122">
        <v>7.7</v>
      </c>
      <c r="F50" s="122">
        <v>11.8</v>
      </c>
      <c r="G50" s="122">
        <v>11.3</v>
      </c>
      <c r="H50" s="122">
        <v>9.4</v>
      </c>
      <c r="I50" s="122">
        <v>6.1</v>
      </c>
      <c r="J50" s="122">
        <v>6.3</v>
      </c>
      <c r="K50" s="122">
        <v>6.2</v>
      </c>
      <c r="L50" s="122">
        <v>7</v>
      </c>
      <c r="M50" s="122">
        <v>6.7</v>
      </c>
      <c r="N50" s="122">
        <v>3.9</v>
      </c>
      <c r="O50" s="122">
        <v>1.7</v>
      </c>
      <c r="P50" s="122">
        <v>1.3</v>
      </c>
      <c r="Q50" s="122">
        <v>0.3</v>
      </c>
      <c r="R50" s="122">
        <v>-0.4</v>
      </c>
      <c r="S50" s="122">
        <v>1</v>
      </c>
      <c r="T50" s="122">
        <v>1.4</v>
      </c>
      <c r="U50" s="122">
        <v>1.2</v>
      </c>
      <c r="V50" s="122">
        <v>1.6</v>
      </c>
      <c r="W50" s="122">
        <v>1.9</v>
      </c>
      <c r="X50" s="122">
        <v>1.8</v>
      </c>
      <c r="Y50" s="122">
        <v>1.3</v>
      </c>
      <c r="Z50" s="122">
        <v>0.7</v>
      </c>
      <c r="AA50" s="122">
        <v>1</v>
      </c>
      <c r="AB50" s="122" t="s">
        <v>153</v>
      </c>
      <c r="AC50" s="122">
        <v>1</v>
      </c>
      <c r="AD50" s="122">
        <v>1.2</v>
      </c>
      <c r="AE50" s="122">
        <v>0.8</v>
      </c>
      <c r="AF50" s="122">
        <v>1.5</v>
      </c>
      <c r="AG50" s="122">
        <v>3.5</v>
      </c>
      <c r="AH50" s="122">
        <v>3.4</v>
      </c>
      <c r="AI50" s="122">
        <v>3.2</v>
      </c>
      <c r="AJ50" s="122">
        <v>1.7</v>
      </c>
      <c r="AK50" s="122">
        <v>1.5</v>
      </c>
      <c r="AL50" s="122">
        <v>1.4</v>
      </c>
      <c r="AM50" s="122">
        <v>2.2000000000000002</v>
      </c>
      <c r="AN50" s="122">
        <v>2.2000000000000002</v>
      </c>
      <c r="AO50" s="122">
        <v>2.2999999999999998</v>
      </c>
      <c r="AP50" s="122">
        <v>1.7</v>
      </c>
      <c r="AQ50" s="122">
        <v>1.4</v>
      </c>
      <c r="AR50" s="122">
        <v>-0.8</v>
      </c>
      <c r="AS50" s="122">
        <v>-0.2</v>
      </c>
      <c r="AT50" s="122">
        <v>0.6</v>
      </c>
      <c r="AU50" s="122">
        <v>-0.2</v>
      </c>
      <c r="AV50" s="122">
        <v>0.1</v>
      </c>
      <c r="AW50" s="122">
        <v>0.2</v>
      </c>
      <c r="AX50" s="122">
        <v>0.7</v>
      </c>
      <c r="AY50" s="122">
        <v>2.7</v>
      </c>
      <c r="AZ50" s="122">
        <v>3</v>
      </c>
      <c r="BA50" s="122">
        <v>2.8</v>
      </c>
      <c r="BB50" s="122">
        <v>3.6</v>
      </c>
      <c r="BC50" s="122">
        <v>6.5</v>
      </c>
      <c r="BD50" s="122">
        <v>3.2</v>
      </c>
      <c r="BE50" s="122">
        <v>2.6</v>
      </c>
      <c r="BF50" s="122">
        <v>2.2000000000000002</v>
      </c>
      <c r="BG50" s="122">
        <v>2.2999999999999998</v>
      </c>
      <c r="BH50" s="122">
        <v>2.2000000000000002</v>
      </c>
      <c r="BI50" s="122">
        <v>1.9</v>
      </c>
    </row>
    <row r="51" spans="1:61" ht="15" customHeight="1" x14ac:dyDescent="0.25">
      <c r="A51" s="119" t="s">
        <v>384</v>
      </c>
      <c r="B51" s="122">
        <v>8.6</v>
      </c>
      <c r="C51" s="122">
        <v>10.7</v>
      </c>
      <c r="D51" s="122">
        <v>8.1999999999999993</v>
      </c>
      <c r="E51" s="122">
        <v>7.2</v>
      </c>
      <c r="F51" s="122">
        <v>11.8</v>
      </c>
      <c r="G51" s="122">
        <v>11.7</v>
      </c>
      <c r="H51" s="122">
        <v>9.4</v>
      </c>
      <c r="I51" s="122">
        <v>5.7</v>
      </c>
      <c r="J51" s="122">
        <v>6.2</v>
      </c>
      <c r="K51" s="122">
        <v>5.8</v>
      </c>
      <c r="L51" s="122">
        <v>6.7</v>
      </c>
      <c r="M51" s="122">
        <v>6.9</v>
      </c>
      <c r="N51" s="122">
        <v>4.2</v>
      </c>
      <c r="O51" s="122">
        <v>2</v>
      </c>
      <c r="P51" s="122">
        <v>1.1000000000000001</v>
      </c>
      <c r="Q51" s="122">
        <v>0.1</v>
      </c>
      <c r="R51" s="122">
        <v>-0.2</v>
      </c>
      <c r="S51" s="122">
        <v>1.2</v>
      </c>
      <c r="T51" s="122">
        <v>1.5</v>
      </c>
      <c r="U51" s="122">
        <v>0.9</v>
      </c>
      <c r="V51" s="122">
        <v>1.4</v>
      </c>
      <c r="W51" s="122">
        <v>1.8</v>
      </c>
      <c r="X51" s="122">
        <v>1.8</v>
      </c>
      <c r="Y51" s="122">
        <v>1.3</v>
      </c>
      <c r="Z51" s="122">
        <v>0.8</v>
      </c>
      <c r="AA51" s="122">
        <v>1</v>
      </c>
      <c r="AB51" s="122" t="s">
        <v>153</v>
      </c>
      <c r="AC51" s="122">
        <v>1</v>
      </c>
      <c r="AD51" s="122">
        <v>1.5</v>
      </c>
      <c r="AE51" s="122">
        <v>0.9</v>
      </c>
      <c r="AF51" s="122">
        <v>1.5</v>
      </c>
      <c r="AG51" s="122">
        <v>3.6</v>
      </c>
      <c r="AH51" s="122">
        <v>3.4</v>
      </c>
      <c r="AI51" s="122">
        <v>3.4</v>
      </c>
      <c r="AJ51" s="122">
        <v>1.7</v>
      </c>
      <c r="AK51" s="122">
        <v>1.6</v>
      </c>
      <c r="AL51" s="122">
        <v>1.5</v>
      </c>
      <c r="AM51" s="122">
        <v>2.2999999999999998</v>
      </c>
      <c r="AN51" s="122">
        <v>2.1</v>
      </c>
      <c r="AO51" s="122">
        <v>2.1</v>
      </c>
      <c r="AP51" s="122">
        <v>1.9</v>
      </c>
      <c r="AQ51" s="122">
        <v>1.2</v>
      </c>
      <c r="AR51" s="122">
        <v>-1.2</v>
      </c>
      <c r="AS51" s="122">
        <v>-0.4</v>
      </c>
      <c r="AT51" s="122">
        <v>0.4</v>
      </c>
      <c r="AU51" s="122">
        <v>-0.2</v>
      </c>
      <c r="AV51" s="122">
        <v>0.2</v>
      </c>
      <c r="AW51" s="122">
        <v>0.3</v>
      </c>
      <c r="AX51" s="122">
        <v>0.6</v>
      </c>
      <c r="AY51" s="122">
        <v>2.8</v>
      </c>
      <c r="AZ51" s="122">
        <v>3.1</v>
      </c>
      <c r="BA51" s="122">
        <v>3</v>
      </c>
      <c r="BB51" s="122">
        <v>3.7</v>
      </c>
      <c r="BC51" s="122">
        <v>6.4</v>
      </c>
      <c r="BD51" s="122">
        <v>3</v>
      </c>
      <c r="BE51" s="122">
        <v>2.4</v>
      </c>
      <c r="BF51" s="122">
        <v>2.2000000000000002</v>
      </c>
      <c r="BG51" s="122">
        <v>2.4</v>
      </c>
      <c r="BH51" s="122">
        <v>2.2999999999999998</v>
      </c>
      <c r="BI51" s="122">
        <v>1.9</v>
      </c>
    </row>
    <row r="52" spans="1:61" ht="15" customHeight="1" x14ac:dyDescent="0.25">
      <c r="A52" s="119" t="s">
        <v>385</v>
      </c>
      <c r="B52" s="122">
        <v>8.3000000000000007</v>
      </c>
      <c r="C52" s="122">
        <v>10.7</v>
      </c>
      <c r="D52" s="122">
        <v>8.9</v>
      </c>
      <c r="E52" s="122">
        <v>9.9</v>
      </c>
      <c r="F52" s="122">
        <v>12</v>
      </c>
      <c r="G52" s="122">
        <v>9.9</v>
      </c>
      <c r="H52" s="122">
        <v>9.1</v>
      </c>
      <c r="I52" s="122">
        <v>7.6</v>
      </c>
      <c r="J52" s="122">
        <v>7</v>
      </c>
      <c r="K52" s="122">
        <v>7.4</v>
      </c>
      <c r="L52" s="122">
        <v>7.8</v>
      </c>
      <c r="M52" s="122">
        <v>6.1</v>
      </c>
      <c r="N52" s="122">
        <v>2.8</v>
      </c>
      <c r="O52" s="122">
        <v>0.6</v>
      </c>
      <c r="P52" s="122">
        <v>1.7</v>
      </c>
      <c r="Q52" s="122">
        <v>1.1000000000000001</v>
      </c>
      <c r="R52" s="122">
        <v>-0.9</v>
      </c>
      <c r="S52" s="122">
        <v>0.3</v>
      </c>
      <c r="T52" s="122">
        <v>1</v>
      </c>
      <c r="U52" s="122">
        <v>2.2999999999999998</v>
      </c>
      <c r="V52" s="122">
        <v>2.2999999999999998</v>
      </c>
      <c r="W52" s="122">
        <v>2.5</v>
      </c>
      <c r="X52" s="122">
        <v>1.6</v>
      </c>
      <c r="Y52" s="122">
        <v>1.3</v>
      </c>
      <c r="Z52" s="122">
        <v>0.5</v>
      </c>
      <c r="AA52" s="122">
        <v>0.9</v>
      </c>
      <c r="AB52" s="122" t="s">
        <v>153</v>
      </c>
      <c r="AC52" s="122">
        <v>0.9</v>
      </c>
      <c r="AD52" s="122">
        <v>0.1</v>
      </c>
      <c r="AE52" s="122">
        <v>0.6</v>
      </c>
      <c r="AF52" s="122">
        <v>1.3</v>
      </c>
      <c r="AG52" s="122">
        <v>3.2</v>
      </c>
      <c r="AH52" s="122">
        <v>3.7</v>
      </c>
      <c r="AI52" s="122">
        <v>2.6</v>
      </c>
      <c r="AJ52" s="122">
        <v>2</v>
      </c>
      <c r="AK52" s="122">
        <v>0.8</v>
      </c>
      <c r="AL52" s="122">
        <v>1</v>
      </c>
      <c r="AM52" s="122">
        <v>2.1</v>
      </c>
      <c r="AN52" s="122">
        <v>2.5</v>
      </c>
      <c r="AO52" s="122">
        <v>3</v>
      </c>
      <c r="AP52" s="122">
        <v>0.9</v>
      </c>
      <c r="AQ52" s="122">
        <v>2.8</v>
      </c>
      <c r="AR52" s="122">
        <v>0.8</v>
      </c>
      <c r="AS52" s="122">
        <v>0.6</v>
      </c>
      <c r="AT52" s="122">
        <v>1.4</v>
      </c>
      <c r="AU52" s="122">
        <v>0.2</v>
      </c>
      <c r="AV52" s="122">
        <v>-0.2</v>
      </c>
      <c r="AW52" s="122">
        <v>-0.2</v>
      </c>
      <c r="AX52" s="122">
        <v>1.3</v>
      </c>
      <c r="AY52" s="122">
        <v>2.1</v>
      </c>
      <c r="AZ52" s="122">
        <v>2.2000000000000002</v>
      </c>
      <c r="BA52" s="122">
        <v>1.5</v>
      </c>
      <c r="BB52" s="122">
        <v>3.2</v>
      </c>
      <c r="BC52" s="122">
        <v>6.8</v>
      </c>
      <c r="BD52" s="122">
        <v>4.0999999999999996</v>
      </c>
      <c r="BE52" s="122">
        <v>3.1</v>
      </c>
      <c r="BF52" s="122">
        <v>1.9</v>
      </c>
      <c r="BG52" s="122">
        <v>1.9</v>
      </c>
      <c r="BH52" s="122">
        <v>1.9</v>
      </c>
      <c r="BI52" s="122">
        <v>1.9</v>
      </c>
    </row>
    <row r="53" spans="1:61" ht="15" customHeight="1" x14ac:dyDescent="0.25">
      <c r="A53" s="119"/>
      <c r="B53" s="122"/>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c r="AN53" s="122"/>
      <c r="AO53" s="122"/>
      <c r="AP53" s="122"/>
      <c r="AQ53" s="122"/>
      <c r="AR53" s="122"/>
      <c r="AS53" s="122"/>
      <c r="AT53" s="122"/>
      <c r="AU53" s="122"/>
      <c r="AV53" s="122"/>
      <c r="AW53" s="122"/>
      <c r="AX53" s="122"/>
      <c r="AY53" s="122"/>
      <c r="AZ53" s="122"/>
      <c r="BA53" s="122"/>
      <c r="BB53" s="122"/>
      <c r="BC53" s="122"/>
      <c r="BD53" s="122"/>
      <c r="BE53" s="122"/>
      <c r="BF53" s="122"/>
      <c r="BG53" s="122"/>
      <c r="BH53" s="122"/>
      <c r="BI53" s="122"/>
    </row>
    <row r="54" spans="1:61" ht="15" customHeight="1" x14ac:dyDescent="0.25">
      <c r="A54" s="124" t="s">
        <v>396</v>
      </c>
      <c r="B54" s="122">
        <v>5.7</v>
      </c>
      <c r="C54" s="122">
        <v>8.6999999999999993</v>
      </c>
      <c r="D54" s="122">
        <v>8.5</v>
      </c>
      <c r="E54" s="122">
        <v>8.6</v>
      </c>
      <c r="F54" s="122">
        <v>9.9</v>
      </c>
      <c r="G54" s="122">
        <v>10.4</v>
      </c>
      <c r="H54" s="122">
        <v>9.1999999999999993</v>
      </c>
      <c r="I54" s="122">
        <v>5.8</v>
      </c>
      <c r="J54" s="122">
        <v>5.0999999999999996</v>
      </c>
      <c r="K54" s="122">
        <v>4.9000000000000004</v>
      </c>
      <c r="L54" s="122">
        <v>6.5</v>
      </c>
      <c r="M54" s="122">
        <v>6.5</v>
      </c>
      <c r="N54" s="122">
        <v>4.7</v>
      </c>
      <c r="O54" s="122">
        <v>1.4</v>
      </c>
      <c r="P54" s="122">
        <v>2.4</v>
      </c>
      <c r="Q54" s="122">
        <v>0.7</v>
      </c>
      <c r="R54" s="122">
        <v>0.6</v>
      </c>
      <c r="S54" s="122">
        <v>-0.7</v>
      </c>
      <c r="T54" s="122">
        <v>1.3</v>
      </c>
      <c r="U54" s="122">
        <v>1.2</v>
      </c>
      <c r="V54" s="122">
        <v>1.8</v>
      </c>
      <c r="W54" s="122">
        <v>3.2</v>
      </c>
      <c r="X54" s="122">
        <v>2.6</v>
      </c>
      <c r="Y54" s="122">
        <v>1.8</v>
      </c>
      <c r="Z54" s="122">
        <v>2.1</v>
      </c>
      <c r="AA54" s="122">
        <v>2.2000000000000002</v>
      </c>
      <c r="AB54" s="122" t="s">
        <v>153</v>
      </c>
      <c r="AC54" s="122">
        <v>1</v>
      </c>
      <c r="AD54" s="122">
        <v>2.6</v>
      </c>
      <c r="AE54" s="122">
        <v>2.1</v>
      </c>
      <c r="AF54" s="122">
        <v>1.3</v>
      </c>
      <c r="AG54" s="122">
        <v>3.4</v>
      </c>
      <c r="AH54" s="122">
        <v>4.2</v>
      </c>
      <c r="AI54" s="122">
        <v>3.8</v>
      </c>
      <c r="AJ54" s="122">
        <v>2.2000000000000002</v>
      </c>
      <c r="AK54" s="122">
        <v>1.2</v>
      </c>
      <c r="AL54" s="122">
        <v>2</v>
      </c>
      <c r="AM54" s="122">
        <v>2.6</v>
      </c>
      <c r="AN54" s="122">
        <v>2.1</v>
      </c>
      <c r="AO54" s="122">
        <v>2.2999999999999998</v>
      </c>
      <c r="AP54" s="122">
        <v>0.2</v>
      </c>
      <c r="AQ54" s="122">
        <v>0.9</v>
      </c>
      <c r="AR54" s="122">
        <v>0.2</v>
      </c>
      <c r="AS54" s="122">
        <v>1.4</v>
      </c>
      <c r="AT54" s="122">
        <v>1.3</v>
      </c>
      <c r="AU54" s="122">
        <v>0.3</v>
      </c>
      <c r="AV54" s="122">
        <v>0.8</v>
      </c>
      <c r="AW54" s="122">
        <v>0.5</v>
      </c>
      <c r="AX54" s="122">
        <v>1.3</v>
      </c>
      <c r="AY54" s="122">
        <v>2.4</v>
      </c>
      <c r="AZ54" s="122">
        <v>3</v>
      </c>
      <c r="BA54" s="122">
        <v>1.9</v>
      </c>
      <c r="BB54" s="122">
        <v>2.9</v>
      </c>
      <c r="BC54" s="122">
        <v>5.5</v>
      </c>
      <c r="BD54" s="122">
        <v>6.6</v>
      </c>
      <c r="BE54" s="122">
        <v>3.3</v>
      </c>
      <c r="BF54" s="122">
        <v>2.4</v>
      </c>
      <c r="BG54" s="122">
        <v>2.9</v>
      </c>
      <c r="BH54" s="122">
        <v>2.8</v>
      </c>
      <c r="BI54" s="122">
        <v>2.4</v>
      </c>
    </row>
    <row r="55" spans="1:61" ht="15" customHeight="1" x14ac:dyDescent="0.25">
      <c r="A55" s="119"/>
      <c r="B55" s="122"/>
      <c r="C55" s="122"/>
      <c r="D55" s="122"/>
      <c r="E55" s="122"/>
      <c r="F55" s="122"/>
      <c r="G55" s="122"/>
      <c r="H55" s="122"/>
      <c r="I55" s="122"/>
      <c r="J55" s="122"/>
      <c r="K55" s="122"/>
      <c r="L55" s="122"/>
      <c r="M55" s="122"/>
      <c r="N55" s="122"/>
      <c r="O55" s="122"/>
      <c r="P55" s="122"/>
      <c r="Q55" s="122"/>
      <c r="R55" s="122"/>
      <c r="S55" s="122"/>
      <c r="T55" s="122"/>
      <c r="U55" s="122"/>
      <c r="V55" s="122"/>
      <c r="W55" s="122"/>
      <c r="X55" s="122"/>
      <c r="Y55" s="122"/>
      <c r="Z55" s="122"/>
      <c r="AA55" s="122"/>
      <c r="AB55" s="122"/>
      <c r="AC55" s="122"/>
      <c r="AD55" s="122"/>
      <c r="AE55" s="122"/>
      <c r="AF55" s="122"/>
      <c r="AG55" s="122"/>
      <c r="AH55" s="122"/>
      <c r="AI55" s="122"/>
      <c r="AJ55" s="122"/>
      <c r="AK55" s="122"/>
      <c r="AL55" s="122"/>
      <c r="AM55" s="122"/>
      <c r="AN55" s="122"/>
      <c r="AO55" s="122"/>
      <c r="AP55" s="122"/>
      <c r="AQ55" s="122"/>
      <c r="AR55" s="122"/>
      <c r="AS55" s="122"/>
      <c r="AT55" s="122"/>
      <c r="AU55" s="122"/>
      <c r="AV55" s="122"/>
      <c r="AW55" s="122"/>
      <c r="AX55" s="122"/>
      <c r="AY55" s="122"/>
      <c r="AZ55" s="122"/>
      <c r="BA55" s="122"/>
      <c r="BB55" s="122"/>
      <c r="BC55" s="122"/>
      <c r="BD55" s="122"/>
      <c r="BE55" s="122"/>
      <c r="BF55" s="122"/>
      <c r="BG55" s="122"/>
      <c r="BH55" s="122"/>
      <c r="BI55" s="122"/>
    </row>
    <row r="56" spans="1:61" ht="15" customHeight="1" x14ac:dyDescent="0.25">
      <c r="A56" s="124" t="s">
        <v>79</v>
      </c>
      <c r="B56" s="122">
        <v>7.5</v>
      </c>
      <c r="C56" s="122">
        <v>5.8</v>
      </c>
      <c r="D56" s="122">
        <v>1.9</v>
      </c>
      <c r="E56" s="122">
        <v>9.5</v>
      </c>
      <c r="F56" s="122">
        <v>34</v>
      </c>
      <c r="G56" s="122">
        <v>6.2</v>
      </c>
      <c r="H56" s="122">
        <v>6.9</v>
      </c>
      <c r="I56" s="122">
        <v>4.9000000000000004</v>
      </c>
      <c r="J56" s="122">
        <v>1.8</v>
      </c>
      <c r="K56" s="122">
        <v>8.1999999999999993</v>
      </c>
      <c r="L56" s="122">
        <v>11.9</v>
      </c>
      <c r="M56" s="122">
        <v>9.3000000000000007</v>
      </c>
      <c r="N56" s="122">
        <v>3.5</v>
      </c>
      <c r="O56" s="122">
        <v>1.1000000000000001</v>
      </c>
      <c r="P56" s="122">
        <v>3.4</v>
      </c>
      <c r="Q56" s="122">
        <v>3.5</v>
      </c>
      <c r="R56" s="122">
        <v>-15.9</v>
      </c>
      <c r="S56" s="122">
        <v>-2.5</v>
      </c>
      <c r="T56" s="122">
        <v>-0.5</v>
      </c>
      <c r="U56" s="122">
        <v>4.3</v>
      </c>
      <c r="V56" s="122">
        <v>-1.1000000000000001</v>
      </c>
      <c r="W56" s="122">
        <v>-0.2</v>
      </c>
      <c r="X56" s="122">
        <v>-1.6</v>
      </c>
      <c r="Y56" s="122">
        <v>-2.7</v>
      </c>
      <c r="Z56" s="122">
        <v>0</v>
      </c>
      <c r="AA56" s="122">
        <v>0.2</v>
      </c>
      <c r="AB56" s="122" t="s">
        <v>153</v>
      </c>
      <c r="AC56" s="122">
        <v>0.8</v>
      </c>
      <c r="AD56" s="122">
        <v>1.5</v>
      </c>
      <c r="AE56" s="122">
        <v>-2.8</v>
      </c>
      <c r="AF56" s="122">
        <v>-0.8</v>
      </c>
      <c r="AG56" s="122">
        <v>5.7</v>
      </c>
      <c r="AH56" s="122">
        <v>-0.8</v>
      </c>
      <c r="AI56" s="122">
        <v>-2.6</v>
      </c>
      <c r="AJ56" s="122">
        <v>-1</v>
      </c>
      <c r="AK56" s="122">
        <v>1.3</v>
      </c>
      <c r="AL56" s="122">
        <v>2.7</v>
      </c>
      <c r="AM56" s="122">
        <v>2.7</v>
      </c>
      <c r="AN56" s="122">
        <v>1.7</v>
      </c>
      <c r="AO56" s="122">
        <v>4.5999999999999996</v>
      </c>
      <c r="AP56" s="122">
        <v>-6.6</v>
      </c>
      <c r="AQ56" s="122">
        <v>6.4</v>
      </c>
      <c r="AR56" s="122">
        <v>6.3</v>
      </c>
      <c r="AS56" s="122">
        <v>2.4</v>
      </c>
      <c r="AT56" s="122">
        <v>-1.2</v>
      </c>
      <c r="AU56" s="122">
        <v>-1.8</v>
      </c>
      <c r="AV56" s="122">
        <v>-3</v>
      </c>
      <c r="AW56" s="122">
        <v>-3.4</v>
      </c>
      <c r="AX56" s="122">
        <v>2.8</v>
      </c>
      <c r="AY56" s="122">
        <v>2.2000000000000002</v>
      </c>
      <c r="AZ56" s="122">
        <v>-0.2</v>
      </c>
      <c r="BA56" s="122">
        <v>-3.6</v>
      </c>
      <c r="BB56" s="122">
        <v>10</v>
      </c>
      <c r="BC56" s="122">
        <v>20.7</v>
      </c>
      <c r="BD56" s="122">
        <v>-0.3</v>
      </c>
      <c r="BE56" s="122">
        <v>3.5</v>
      </c>
      <c r="BF56" s="122">
        <v>0.7</v>
      </c>
      <c r="BG56" s="122">
        <v>0.2</v>
      </c>
      <c r="BH56" s="122">
        <v>0.3</v>
      </c>
      <c r="BI56" s="122">
        <v>0.7</v>
      </c>
    </row>
    <row r="57" spans="1:61" ht="15" customHeight="1" x14ac:dyDescent="0.25">
      <c r="A57" s="124"/>
      <c r="B57" s="122"/>
      <c r="C57" s="122"/>
      <c r="D57" s="122"/>
      <c r="E57" s="122"/>
      <c r="F57" s="122"/>
      <c r="G57" s="122"/>
      <c r="H57" s="122"/>
      <c r="I57" s="122"/>
      <c r="J57" s="122"/>
      <c r="K57" s="122"/>
      <c r="L57" s="122"/>
      <c r="M57" s="122"/>
      <c r="N57" s="122"/>
      <c r="O57" s="122"/>
      <c r="P57" s="122"/>
      <c r="Q57" s="122"/>
      <c r="R57" s="122"/>
      <c r="S57" s="122"/>
      <c r="T57" s="122"/>
      <c r="U57" s="122"/>
      <c r="V57" s="122"/>
      <c r="W57" s="122"/>
      <c r="X57" s="122"/>
      <c r="Y57" s="122"/>
      <c r="Z57" s="122"/>
      <c r="AA57" s="122"/>
      <c r="AB57" s="122"/>
      <c r="AC57" s="122"/>
      <c r="AD57" s="122"/>
      <c r="AE57" s="122"/>
      <c r="AF57" s="122"/>
      <c r="AG57" s="122"/>
      <c r="AH57" s="122"/>
      <c r="AI57" s="122"/>
      <c r="AJ57" s="122"/>
      <c r="AK57" s="122"/>
      <c r="AL57" s="122"/>
      <c r="AM57" s="122"/>
      <c r="AN57" s="122"/>
      <c r="AO57" s="122"/>
      <c r="AP57" s="122"/>
      <c r="AQ57" s="122"/>
      <c r="AR57" s="122"/>
      <c r="AS57" s="122"/>
      <c r="AT57" s="122"/>
      <c r="AU57" s="122"/>
      <c r="AV57" s="122"/>
      <c r="AW57" s="122"/>
      <c r="AX57" s="122"/>
      <c r="AY57" s="122"/>
      <c r="AZ57" s="122"/>
      <c r="BA57" s="122"/>
      <c r="BB57" s="122"/>
      <c r="BC57" s="122"/>
      <c r="BD57" s="122"/>
      <c r="BE57" s="122"/>
      <c r="BF57" s="122"/>
      <c r="BG57" s="122"/>
      <c r="BH57" s="122"/>
      <c r="BI57" s="122"/>
    </row>
    <row r="58" spans="1:61" ht="15" customHeight="1" x14ac:dyDescent="0.25">
      <c r="A58" s="124" t="s">
        <v>65</v>
      </c>
      <c r="B58" s="122">
        <v>6.3</v>
      </c>
      <c r="C58" s="122">
        <v>7.8</v>
      </c>
      <c r="D58" s="122">
        <v>6.6</v>
      </c>
      <c r="E58" s="122">
        <v>8.9</v>
      </c>
      <c r="F58" s="122">
        <v>16.600000000000001</v>
      </c>
      <c r="G58" s="122">
        <v>9.1</v>
      </c>
      <c r="H58" s="122">
        <v>8.5</v>
      </c>
      <c r="I58" s="122">
        <v>5.5</v>
      </c>
      <c r="J58" s="122">
        <v>4.0999999999999996</v>
      </c>
      <c r="K58" s="122">
        <v>5.9</v>
      </c>
      <c r="L58" s="122">
        <v>8.1999999999999993</v>
      </c>
      <c r="M58" s="122">
        <v>7.4</v>
      </c>
      <c r="N58" s="122">
        <v>4.3</v>
      </c>
      <c r="O58" s="122">
        <v>1.3</v>
      </c>
      <c r="P58" s="122">
        <v>2.7</v>
      </c>
      <c r="Q58" s="122">
        <v>1.7</v>
      </c>
      <c r="R58" s="122">
        <v>-5.4</v>
      </c>
      <c r="S58" s="122">
        <v>-1.3</v>
      </c>
      <c r="T58" s="122">
        <v>0.7</v>
      </c>
      <c r="U58" s="122">
        <v>2.2000000000000002</v>
      </c>
      <c r="V58" s="122">
        <v>0.8</v>
      </c>
      <c r="W58" s="122">
        <v>2</v>
      </c>
      <c r="X58" s="122">
        <v>1.2</v>
      </c>
      <c r="Y58" s="122">
        <v>0.3</v>
      </c>
      <c r="Z58" s="122">
        <v>1.4</v>
      </c>
      <c r="AA58" s="122">
        <v>1.5</v>
      </c>
      <c r="AB58" s="122" t="s">
        <v>153</v>
      </c>
      <c r="AC58" s="122">
        <v>0.9</v>
      </c>
      <c r="AD58" s="122">
        <v>2.2000000000000002</v>
      </c>
      <c r="AE58" s="122">
        <v>0.3</v>
      </c>
      <c r="AF58" s="122">
        <v>0.6</v>
      </c>
      <c r="AG58" s="122">
        <v>4.3</v>
      </c>
      <c r="AH58" s="122">
        <v>2.2999999999999998</v>
      </c>
      <c r="AI58" s="122">
        <v>1.5</v>
      </c>
      <c r="AJ58" s="122">
        <v>1.1000000000000001</v>
      </c>
      <c r="AK58" s="122">
        <v>1.2</v>
      </c>
      <c r="AL58" s="122">
        <v>2.2999999999999998</v>
      </c>
      <c r="AM58" s="122">
        <v>2.6</v>
      </c>
      <c r="AN58" s="122">
        <v>1.9</v>
      </c>
      <c r="AO58" s="122">
        <v>3.1</v>
      </c>
      <c r="AP58" s="122">
        <v>-2.2999999999999998</v>
      </c>
      <c r="AQ58" s="122">
        <v>3</v>
      </c>
      <c r="AR58" s="122">
        <v>2.6</v>
      </c>
      <c r="AS58" s="122">
        <v>1.8</v>
      </c>
      <c r="AT58" s="122">
        <v>0.2</v>
      </c>
      <c r="AU58" s="122">
        <v>-0.6</v>
      </c>
      <c r="AV58" s="122">
        <v>-0.9</v>
      </c>
      <c r="AW58" s="122">
        <v>-1.2</v>
      </c>
      <c r="AX58" s="122">
        <v>1.9</v>
      </c>
      <c r="AY58" s="122">
        <v>2.2999999999999998</v>
      </c>
      <c r="AZ58" s="122">
        <v>1.7</v>
      </c>
      <c r="BA58" s="122">
        <v>-0.4</v>
      </c>
      <c r="BB58" s="122">
        <v>5.8</v>
      </c>
      <c r="BC58" s="122">
        <v>11.9</v>
      </c>
      <c r="BD58" s="122">
        <v>3.4</v>
      </c>
      <c r="BE58" s="122">
        <v>3.4</v>
      </c>
      <c r="BF58" s="122">
        <v>1.6</v>
      </c>
      <c r="BG58" s="122">
        <v>1.7</v>
      </c>
      <c r="BH58" s="122">
        <v>1.7</v>
      </c>
      <c r="BI58" s="122">
        <v>1.7</v>
      </c>
    </row>
    <row r="59" spans="1:61" ht="15" customHeight="1" x14ac:dyDescent="0.25">
      <c r="A59" s="119"/>
      <c r="B59" s="122"/>
      <c r="C59" s="122"/>
      <c r="D59" s="122"/>
      <c r="E59" s="122"/>
      <c r="F59" s="122"/>
      <c r="G59" s="122"/>
      <c r="H59" s="122"/>
      <c r="I59" s="122"/>
      <c r="J59" s="122"/>
      <c r="K59" s="122"/>
      <c r="L59" s="122"/>
      <c r="M59" s="122"/>
      <c r="N59" s="122"/>
      <c r="O59" s="122"/>
      <c r="P59" s="122"/>
      <c r="Q59" s="122"/>
      <c r="R59" s="122"/>
      <c r="S59" s="122"/>
      <c r="T59" s="122"/>
      <c r="U59" s="122"/>
      <c r="V59" s="122"/>
      <c r="W59" s="122"/>
      <c r="X59" s="122"/>
      <c r="Y59" s="122"/>
      <c r="Z59" s="122"/>
      <c r="AA59" s="122"/>
      <c r="AB59" s="122"/>
      <c r="AC59" s="122"/>
      <c r="AD59" s="122"/>
      <c r="AE59" s="122"/>
      <c r="AF59" s="122"/>
      <c r="AG59" s="122"/>
      <c r="AH59" s="122"/>
      <c r="AI59" s="122"/>
      <c r="AJ59" s="122"/>
      <c r="AK59" s="122"/>
      <c r="AL59" s="122"/>
      <c r="AM59" s="122"/>
      <c r="AN59" s="122"/>
      <c r="AO59" s="122"/>
      <c r="AP59" s="122"/>
      <c r="AQ59" s="122"/>
      <c r="AR59" s="122"/>
      <c r="AS59" s="122"/>
      <c r="AT59" s="122"/>
      <c r="AU59" s="122"/>
      <c r="AV59" s="122"/>
      <c r="AW59" s="122"/>
      <c r="AX59" s="122"/>
      <c r="AY59" s="122"/>
      <c r="AZ59" s="122"/>
      <c r="BA59" s="122"/>
      <c r="BB59" s="122"/>
      <c r="BC59" s="122"/>
      <c r="BD59" s="122"/>
      <c r="BE59" s="122"/>
      <c r="BF59" s="122"/>
      <c r="BG59" s="122"/>
      <c r="BH59" s="122"/>
      <c r="BI59" s="122"/>
    </row>
    <row r="60" spans="1:61" ht="15" customHeight="1" x14ac:dyDescent="0.25">
      <c r="A60" s="124" t="s">
        <v>66</v>
      </c>
      <c r="B60" s="122">
        <v>5.9</v>
      </c>
      <c r="C60" s="122">
        <v>9.3000000000000007</v>
      </c>
      <c r="D60" s="122">
        <v>8.3000000000000007</v>
      </c>
      <c r="E60" s="122">
        <v>9.6999999999999993</v>
      </c>
      <c r="F60" s="122">
        <v>11.4</v>
      </c>
      <c r="G60" s="122">
        <v>10.3</v>
      </c>
      <c r="H60" s="122">
        <v>9.5</v>
      </c>
      <c r="I60" s="122">
        <v>6.6</v>
      </c>
      <c r="J60" s="122">
        <v>5.5</v>
      </c>
      <c r="K60" s="122">
        <v>4.5999999999999996</v>
      </c>
      <c r="L60" s="122">
        <v>6.2</v>
      </c>
      <c r="M60" s="122">
        <v>4.5999999999999996</v>
      </c>
      <c r="N60" s="122">
        <v>4.5</v>
      </c>
      <c r="O60" s="122">
        <v>1.9</v>
      </c>
      <c r="P60" s="122">
        <v>1.8</v>
      </c>
      <c r="Q60" s="122">
        <v>1.9</v>
      </c>
      <c r="R60" s="122">
        <v>0.2</v>
      </c>
      <c r="S60" s="122">
        <v>0.6</v>
      </c>
      <c r="T60" s="122">
        <v>0.7</v>
      </c>
      <c r="U60" s="122">
        <v>1.4</v>
      </c>
      <c r="V60" s="122">
        <v>1.9</v>
      </c>
      <c r="W60" s="122">
        <v>3.6</v>
      </c>
      <c r="X60" s="122">
        <v>3.5</v>
      </c>
      <c r="Y60" s="122">
        <v>2</v>
      </c>
      <c r="Z60" s="122">
        <v>2.4</v>
      </c>
      <c r="AA60" s="122">
        <v>2.2000000000000002</v>
      </c>
      <c r="AB60" s="122" t="s">
        <v>153</v>
      </c>
      <c r="AC60" s="122">
        <v>1.2</v>
      </c>
      <c r="AD60" s="122">
        <v>2.2000000000000002</v>
      </c>
      <c r="AE60" s="122">
        <v>1.8</v>
      </c>
      <c r="AF60" s="122">
        <v>2.1</v>
      </c>
      <c r="AG60" s="122">
        <v>3.3</v>
      </c>
      <c r="AH60" s="122">
        <v>3.5</v>
      </c>
      <c r="AI60" s="122">
        <v>3.9</v>
      </c>
      <c r="AJ60" s="122">
        <v>2.6</v>
      </c>
      <c r="AK60" s="122">
        <v>1.5</v>
      </c>
      <c r="AL60" s="122">
        <v>1.8</v>
      </c>
      <c r="AM60" s="122">
        <v>2.5</v>
      </c>
      <c r="AN60" s="122">
        <v>2.2999999999999998</v>
      </c>
      <c r="AO60" s="122">
        <v>2.2000000000000002</v>
      </c>
      <c r="AP60" s="122">
        <v>-0.2</v>
      </c>
      <c r="AQ60" s="122">
        <v>1.9</v>
      </c>
      <c r="AR60" s="122">
        <v>1.5</v>
      </c>
      <c r="AS60" s="122">
        <v>1.7</v>
      </c>
      <c r="AT60" s="122">
        <v>1.4</v>
      </c>
      <c r="AU60" s="122">
        <v>0.8</v>
      </c>
      <c r="AV60" s="122">
        <v>0.1</v>
      </c>
      <c r="AW60" s="122">
        <v>0.4</v>
      </c>
      <c r="AX60" s="122">
        <v>1.5</v>
      </c>
      <c r="AY60" s="122">
        <v>2.6</v>
      </c>
      <c r="AZ60" s="122">
        <v>2.8</v>
      </c>
      <c r="BA60" s="122">
        <v>1.6</v>
      </c>
      <c r="BB60" s="122">
        <v>3</v>
      </c>
      <c r="BC60" s="122">
        <v>6.4</v>
      </c>
      <c r="BD60" s="122">
        <v>7.1</v>
      </c>
      <c r="BE60" s="122">
        <v>3.5</v>
      </c>
      <c r="BF60" s="122">
        <v>2.1</v>
      </c>
      <c r="BG60" s="122">
        <v>2.9</v>
      </c>
      <c r="BH60" s="122">
        <v>2.8</v>
      </c>
      <c r="BI60" s="122">
        <v>2.5</v>
      </c>
    </row>
    <row r="61" spans="1:61" ht="15" customHeight="1" x14ac:dyDescent="0.25">
      <c r="A61" s="119" t="s">
        <v>403</v>
      </c>
      <c r="B61" s="122">
        <v>5</v>
      </c>
      <c r="C61" s="122">
        <v>8.5</v>
      </c>
      <c r="D61" s="122">
        <v>7</v>
      </c>
      <c r="E61" s="122">
        <v>9.1</v>
      </c>
      <c r="F61" s="122">
        <v>10.4</v>
      </c>
      <c r="G61" s="122">
        <v>9.1999999999999993</v>
      </c>
      <c r="H61" s="122">
        <v>9.3000000000000007</v>
      </c>
      <c r="I61" s="122">
        <v>6.5</v>
      </c>
      <c r="J61" s="122">
        <v>4.9000000000000004</v>
      </c>
      <c r="K61" s="122">
        <v>4.2</v>
      </c>
      <c r="L61" s="122">
        <v>6.8</v>
      </c>
      <c r="M61" s="122">
        <v>5.3</v>
      </c>
      <c r="N61" s="122">
        <v>4.8</v>
      </c>
      <c r="O61" s="122">
        <v>2.7</v>
      </c>
      <c r="P61" s="122">
        <v>2.9</v>
      </c>
      <c r="Q61" s="122">
        <v>2.4</v>
      </c>
      <c r="R61" s="122">
        <v>-0.3</v>
      </c>
      <c r="S61" s="122">
        <v>0</v>
      </c>
      <c r="T61" s="122">
        <v>0.8</v>
      </c>
      <c r="U61" s="122">
        <v>1.7</v>
      </c>
      <c r="V61" s="122">
        <v>1.5</v>
      </c>
      <c r="W61" s="122">
        <v>3.4</v>
      </c>
      <c r="X61" s="122">
        <v>3.2</v>
      </c>
      <c r="Y61" s="122">
        <v>2.2000000000000002</v>
      </c>
      <c r="Z61" s="122">
        <v>2.6</v>
      </c>
      <c r="AA61" s="122">
        <v>2</v>
      </c>
      <c r="AB61" s="122" t="s">
        <v>153</v>
      </c>
      <c r="AC61" s="122">
        <v>1.3</v>
      </c>
      <c r="AD61" s="122">
        <v>2.2999999999999998</v>
      </c>
      <c r="AE61" s="122">
        <v>1.8</v>
      </c>
      <c r="AF61" s="122">
        <v>1.8</v>
      </c>
      <c r="AG61" s="122">
        <v>3</v>
      </c>
      <c r="AH61" s="122">
        <v>3.2</v>
      </c>
      <c r="AI61" s="122">
        <v>3.4</v>
      </c>
      <c r="AJ61" s="122">
        <v>2.2999999999999998</v>
      </c>
      <c r="AK61" s="122">
        <v>1.3</v>
      </c>
      <c r="AL61" s="122">
        <v>1.8</v>
      </c>
      <c r="AM61" s="122">
        <v>2.8</v>
      </c>
      <c r="AN61" s="122">
        <v>2</v>
      </c>
      <c r="AO61" s="122">
        <v>2.1</v>
      </c>
      <c r="AP61" s="122">
        <v>-1.5</v>
      </c>
      <c r="AQ61" s="122">
        <v>1.6</v>
      </c>
      <c r="AR61" s="122">
        <v>2.1</v>
      </c>
      <c r="AS61" s="122">
        <v>1.3</v>
      </c>
      <c r="AT61" s="122">
        <v>2.1</v>
      </c>
      <c r="AU61" s="122">
        <v>0.9</v>
      </c>
      <c r="AV61" s="122">
        <v>0.2</v>
      </c>
      <c r="AW61" s="122">
        <v>0.6</v>
      </c>
      <c r="AX61" s="122">
        <v>1.4</v>
      </c>
      <c r="AY61" s="122">
        <v>2.2000000000000002</v>
      </c>
      <c r="AZ61" s="122">
        <v>2.6</v>
      </c>
      <c r="BA61" s="122">
        <v>1.3</v>
      </c>
      <c r="BB61" s="122">
        <v>3.1</v>
      </c>
      <c r="BC61" s="122">
        <v>6.9</v>
      </c>
      <c r="BD61" s="122">
        <v>8.4</v>
      </c>
      <c r="BE61" s="122">
        <v>2.6</v>
      </c>
      <c r="BF61" s="122">
        <v>1.5</v>
      </c>
      <c r="BG61" s="122">
        <v>2.5</v>
      </c>
      <c r="BH61" s="122">
        <v>2.7</v>
      </c>
      <c r="BI61" s="122">
        <v>2.4</v>
      </c>
    </row>
    <row r="62" spans="1:61" ht="15" customHeight="1" x14ac:dyDescent="0.25">
      <c r="A62" s="124" t="s">
        <v>404</v>
      </c>
      <c r="B62" s="122">
        <v>8.6999999999999993</v>
      </c>
      <c r="C62" s="122">
        <v>11.4</v>
      </c>
      <c r="D62" s="122">
        <v>11.7</v>
      </c>
      <c r="E62" s="122">
        <v>11.2</v>
      </c>
      <c r="F62" s="122">
        <v>14.1</v>
      </c>
      <c r="G62" s="122">
        <v>12.8</v>
      </c>
      <c r="H62" s="122">
        <v>9.8000000000000007</v>
      </c>
      <c r="I62" s="122">
        <v>6.6</v>
      </c>
      <c r="J62" s="122">
        <v>6.7</v>
      </c>
      <c r="K62" s="122">
        <v>5.7</v>
      </c>
      <c r="L62" s="122">
        <v>4.9000000000000004</v>
      </c>
      <c r="M62" s="122">
        <v>3.2</v>
      </c>
      <c r="N62" s="122">
        <v>3.9</v>
      </c>
      <c r="O62" s="122">
        <v>0.2</v>
      </c>
      <c r="P62" s="122">
        <v>-0.5</v>
      </c>
      <c r="Q62" s="122">
        <v>0.8</v>
      </c>
      <c r="R62" s="122">
        <v>1.4</v>
      </c>
      <c r="S62" s="122">
        <v>1.9</v>
      </c>
      <c r="T62" s="122">
        <v>0.4</v>
      </c>
      <c r="U62" s="122">
        <v>0.8</v>
      </c>
      <c r="V62" s="122">
        <v>2.7</v>
      </c>
      <c r="W62" s="122">
        <v>4</v>
      </c>
      <c r="X62" s="122">
        <v>4.0999999999999996</v>
      </c>
      <c r="Y62" s="122">
        <v>1.7</v>
      </c>
      <c r="Z62" s="122">
        <v>2.1</v>
      </c>
      <c r="AA62" s="122">
        <v>2.5</v>
      </c>
      <c r="AB62" s="122" t="s">
        <v>153</v>
      </c>
      <c r="AC62" s="122">
        <v>0.9</v>
      </c>
      <c r="AD62" s="122">
        <v>1.9</v>
      </c>
      <c r="AE62" s="122">
        <v>1.9</v>
      </c>
      <c r="AF62" s="122">
        <v>2.9</v>
      </c>
      <c r="AG62" s="122">
        <v>4.0999999999999996</v>
      </c>
      <c r="AH62" s="122">
        <v>4.2</v>
      </c>
      <c r="AI62" s="122">
        <v>5</v>
      </c>
      <c r="AJ62" s="122">
        <v>3.1</v>
      </c>
      <c r="AK62" s="122">
        <v>1.9</v>
      </c>
      <c r="AL62" s="122">
        <v>1.8</v>
      </c>
      <c r="AM62" s="122">
        <v>2</v>
      </c>
      <c r="AN62" s="122">
        <v>2.9</v>
      </c>
      <c r="AO62" s="122">
        <v>2.4</v>
      </c>
      <c r="AP62" s="122">
        <v>2.1</v>
      </c>
      <c r="AQ62" s="122">
        <v>2.2999999999999998</v>
      </c>
      <c r="AR62" s="122">
        <v>0.4</v>
      </c>
      <c r="AS62" s="122">
        <v>2.5</v>
      </c>
      <c r="AT62" s="122">
        <v>0.2</v>
      </c>
      <c r="AU62" s="122">
        <v>0.7</v>
      </c>
      <c r="AV62" s="122">
        <v>0</v>
      </c>
      <c r="AW62" s="122">
        <v>0.1</v>
      </c>
      <c r="AX62" s="122">
        <v>1.7</v>
      </c>
      <c r="AY62" s="122">
        <v>3.3</v>
      </c>
      <c r="AZ62" s="122">
        <v>3.2</v>
      </c>
      <c r="BA62" s="122">
        <v>2.1</v>
      </c>
      <c r="BB62" s="122">
        <v>2.9</v>
      </c>
      <c r="BC62" s="122">
        <v>5.6</v>
      </c>
      <c r="BD62" s="122">
        <v>5</v>
      </c>
      <c r="BE62" s="122">
        <v>5</v>
      </c>
      <c r="BF62" s="122">
        <v>3</v>
      </c>
      <c r="BG62" s="122">
        <v>3.5</v>
      </c>
      <c r="BH62" s="122">
        <v>3</v>
      </c>
      <c r="BI62" s="122">
        <v>2.7</v>
      </c>
    </row>
    <row r="63" spans="1:61" ht="15" customHeight="1" x14ac:dyDescent="0.25">
      <c r="A63" s="119" t="s">
        <v>405</v>
      </c>
      <c r="B63" s="122">
        <v>7.4</v>
      </c>
      <c r="C63" s="122">
        <v>11.1</v>
      </c>
      <c r="D63" s="122">
        <v>14.6</v>
      </c>
      <c r="E63" s="122">
        <v>10.5</v>
      </c>
      <c r="F63" s="122">
        <v>12.4</v>
      </c>
      <c r="G63" s="122">
        <v>16.2</v>
      </c>
      <c r="H63" s="122">
        <v>12.3</v>
      </c>
      <c r="I63" s="122">
        <v>7.5</v>
      </c>
      <c r="J63" s="122">
        <v>7.4</v>
      </c>
      <c r="K63" s="122">
        <v>5.5</v>
      </c>
      <c r="L63" s="122">
        <v>5.4</v>
      </c>
      <c r="M63" s="122">
        <v>5.6</v>
      </c>
      <c r="N63" s="122">
        <v>6.7</v>
      </c>
      <c r="O63" s="122">
        <v>3.6</v>
      </c>
      <c r="P63" s="122">
        <v>-1.9</v>
      </c>
      <c r="Q63" s="122">
        <v>1.1000000000000001</v>
      </c>
      <c r="R63" s="122">
        <v>3.2</v>
      </c>
      <c r="S63" s="122">
        <v>0.9</v>
      </c>
      <c r="T63" s="122">
        <v>0.6</v>
      </c>
      <c r="U63" s="122">
        <v>1.3</v>
      </c>
      <c r="V63" s="122">
        <v>2.5</v>
      </c>
      <c r="W63" s="122">
        <v>4.5</v>
      </c>
      <c r="X63" s="122">
        <v>2.8</v>
      </c>
      <c r="Y63" s="122">
        <v>1.9</v>
      </c>
      <c r="Z63" s="122">
        <v>0.9</v>
      </c>
      <c r="AA63" s="122">
        <v>1.6</v>
      </c>
      <c r="AB63" s="122" t="s">
        <v>153</v>
      </c>
      <c r="AC63" s="122">
        <v>0.3</v>
      </c>
      <c r="AD63" s="122">
        <v>3</v>
      </c>
      <c r="AE63" s="122">
        <v>2.5</v>
      </c>
      <c r="AF63" s="122">
        <v>3.9</v>
      </c>
      <c r="AG63" s="122">
        <v>4.5</v>
      </c>
      <c r="AH63" s="122">
        <v>6</v>
      </c>
      <c r="AI63" s="122">
        <v>6.4</v>
      </c>
      <c r="AJ63" s="122">
        <v>2.9</v>
      </c>
      <c r="AK63" s="122">
        <v>1.1000000000000001</v>
      </c>
      <c r="AL63" s="122">
        <v>0.8</v>
      </c>
      <c r="AM63" s="122">
        <v>2</v>
      </c>
      <c r="AN63" s="122">
        <v>2</v>
      </c>
      <c r="AO63" s="122">
        <v>2</v>
      </c>
      <c r="AP63" s="122">
        <v>1.2</v>
      </c>
      <c r="AQ63" s="122">
        <v>1.4</v>
      </c>
      <c r="AR63" s="122">
        <v>-0.8</v>
      </c>
      <c r="AS63" s="122">
        <v>3</v>
      </c>
      <c r="AT63" s="122">
        <v>1.5</v>
      </c>
      <c r="AU63" s="122">
        <v>0.5</v>
      </c>
      <c r="AV63" s="122">
        <v>0.1</v>
      </c>
      <c r="AW63" s="122">
        <v>1</v>
      </c>
      <c r="AX63" s="122">
        <v>0.8</v>
      </c>
      <c r="AY63" s="122">
        <v>2.2999999999999998</v>
      </c>
      <c r="AZ63" s="122">
        <v>3.2</v>
      </c>
      <c r="BA63" s="122">
        <v>2.7</v>
      </c>
      <c r="BB63" s="122">
        <v>3.7</v>
      </c>
      <c r="BC63" s="122">
        <v>2.2000000000000002</v>
      </c>
      <c r="BD63" s="122">
        <v>5.5</v>
      </c>
      <c r="BE63" s="122">
        <v>5.5</v>
      </c>
      <c r="BF63" s="122">
        <v>2.8</v>
      </c>
      <c r="BG63" s="122">
        <v>2.9</v>
      </c>
      <c r="BH63" s="122">
        <v>2.5</v>
      </c>
      <c r="BI63" s="122">
        <v>2.2000000000000002</v>
      </c>
    </row>
    <row r="64" spans="1:61" ht="15" customHeight="1" x14ac:dyDescent="0.25">
      <c r="A64" s="124" t="s">
        <v>406</v>
      </c>
      <c r="B64" s="122">
        <v>9.6</v>
      </c>
      <c r="C64" s="122">
        <v>12.1</v>
      </c>
      <c r="D64" s="122">
        <v>12.1</v>
      </c>
      <c r="E64" s="122">
        <v>12</v>
      </c>
      <c r="F64" s="122">
        <v>14.6</v>
      </c>
      <c r="G64" s="122">
        <v>12.5</v>
      </c>
      <c r="H64" s="122">
        <v>9.1999999999999993</v>
      </c>
      <c r="I64" s="122">
        <v>6.5</v>
      </c>
      <c r="J64" s="122">
        <v>6.9</v>
      </c>
      <c r="K64" s="122">
        <v>5.6</v>
      </c>
      <c r="L64" s="122">
        <v>4.0999999999999996</v>
      </c>
      <c r="M64" s="122">
        <v>1.5</v>
      </c>
      <c r="N64" s="122">
        <v>2.8</v>
      </c>
      <c r="O64" s="122">
        <v>-1.3</v>
      </c>
      <c r="P64" s="122">
        <v>-0.9</v>
      </c>
      <c r="Q64" s="122">
        <v>0.5</v>
      </c>
      <c r="R64" s="122">
        <v>1.4</v>
      </c>
      <c r="S64" s="122">
        <v>2.2999999999999998</v>
      </c>
      <c r="T64" s="122">
        <v>0.5</v>
      </c>
      <c r="U64" s="122">
        <v>0.5</v>
      </c>
      <c r="V64" s="122">
        <v>3.1</v>
      </c>
      <c r="W64" s="122">
        <v>3.7</v>
      </c>
      <c r="X64" s="122">
        <v>5.2</v>
      </c>
      <c r="Y64" s="122">
        <v>2.2000000000000002</v>
      </c>
      <c r="Z64" s="122">
        <v>2.5</v>
      </c>
      <c r="AA64" s="122">
        <v>3.1</v>
      </c>
      <c r="AB64" s="122" t="s">
        <v>153</v>
      </c>
      <c r="AC64" s="122">
        <v>0.1</v>
      </c>
      <c r="AD64" s="122">
        <v>1</v>
      </c>
      <c r="AE64" s="122">
        <v>1.8</v>
      </c>
      <c r="AF64" s="122">
        <v>2.5</v>
      </c>
      <c r="AG64" s="122">
        <v>3.8</v>
      </c>
      <c r="AH64" s="122">
        <v>3.1</v>
      </c>
      <c r="AI64" s="122">
        <v>3.9</v>
      </c>
      <c r="AJ64" s="122">
        <v>2.9</v>
      </c>
      <c r="AK64" s="122">
        <v>3.2</v>
      </c>
      <c r="AL64" s="122">
        <v>1.9</v>
      </c>
      <c r="AM64" s="122">
        <v>1.2</v>
      </c>
      <c r="AN64" s="122">
        <v>1.6</v>
      </c>
      <c r="AO64" s="122">
        <v>3</v>
      </c>
      <c r="AP64" s="122">
        <v>2.7</v>
      </c>
      <c r="AQ64" s="122">
        <v>0.3</v>
      </c>
      <c r="AR64" s="122">
        <v>0.9</v>
      </c>
      <c r="AS64" s="122">
        <v>1.3</v>
      </c>
      <c r="AT64" s="122">
        <v>-0.4</v>
      </c>
      <c r="AU64" s="122">
        <v>1</v>
      </c>
      <c r="AV64" s="122">
        <v>0.9</v>
      </c>
      <c r="AW64" s="122">
        <v>2.2999999999999998</v>
      </c>
      <c r="AX64" s="122">
        <v>0.9</v>
      </c>
      <c r="AY64" s="122">
        <v>4.0999999999999996</v>
      </c>
      <c r="AZ64" s="122">
        <v>3</v>
      </c>
      <c r="BA64" s="122">
        <v>2.2000000000000002</v>
      </c>
      <c r="BB64" s="122">
        <v>1.7</v>
      </c>
      <c r="BC64" s="122">
        <v>4.8</v>
      </c>
      <c r="BD64" s="122">
        <v>3.6</v>
      </c>
      <c r="BE64" s="122">
        <v>6.1</v>
      </c>
      <c r="BF64" s="122">
        <v>4.9000000000000004</v>
      </c>
      <c r="BG64" s="122">
        <v>4.3</v>
      </c>
      <c r="BH64" s="122">
        <v>4.4000000000000004</v>
      </c>
      <c r="BI64" s="122">
        <v>3.8</v>
      </c>
    </row>
    <row r="65" spans="1:61" ht="15" customHeight="1" x14ac:dyDescent="0.25">
      <c r="A65" s="124" t="s">
        <v>182</v>
      </c>
      <c r="B65" s="122">
        <v>6.5</v>
      </c>
      <c r="C65" s="122">
        <v>9.1999999999999993</v>
      </c>
      <c r="D65" s="122">
        <v>7</v>
      </c>
      <c r="E65" s="122">
        <v>8.8000000000000007</v>
      </c>
      <c r="F65" s="122">
        <v>14.3</v>
      </c>
      <c r="G65" s="122">
        <v>10</v>
      </c>
      <c r="H65" s="122">
        <v>9</v>
      </c>
      <c r="I65" s="122">
        <v>6.1</v>
      </c>
      <c r="J65" s="122">
        <v>5.3</v>
      </c>
      <c r="K65" s="122">
        <v>6.3</v>
      </c>
      <c r="L65" s="122">
        <v>6.4</v>
      </c>
      <c r="M65" s="122">
        <v>5.2</v>
      </c>
      <c r="N65" s="122">
        <v>3.8</v>
      </c>
      <c r="O65" s="122">
        <v>0.4</v>
      </c>
      <c r="P65" s="122">
        <v>1.8</v>
      </c>
      <c r="Q65" s="122">
        <v>1.4</v>
      </c>
      <c r="R65" s="122">
        <v>-0.7</v>
      </c>
      <c r="S65" s="122">
        <v>2.4</v>
      </c>
      <c r="T65" s="122">
        <v>0.1</v>
      </c>
      <c r="U65" s="122">
        <v>0.8</v>
      </c>
      <c r="V65" s="122">
        <v>2.2000000000000002</v>
      </c>
      <c r="W65" s="122">
        <v>4</v>
      </c>
      <c r="X65" s="122">
        <v>3.8</v>
      </c>
      <c r="Y65" s="122">
        <v>0.4</v>
      </c>
      <c r="Z65" s="122">
        <v>2.9</v>
      </c>
      <c r="AA65" s="122">
        <v>2.5</v>
      </c>
      <c r="AB65" s="122" t="s">
        <v>153</v>
      </c>
      <c r="AC65" s="122">
        <v>3</v>
      </c>
      <c r="AD65" s="122">
        <v>2.1</v>
      </c>
      <c r="AE65" s="122">
        <v>1.3</v>
      </c>
      <c r="AF65" s="122">
        <v>2.5</v>
      </c>
      <c r="AG65" s="122">
        <v>4.2</v>
      </c>
      <c r="AH65" s="122">
        <v>3.5</v>
      </c>
      <c r="AI65" s="122">
        <v>4.9000000000000004</v>
      </c>
      <c r="AJ65" s="122">
        <v>3.6</v>
      </c>
      <c r="AK65" s="122">
        <v>1.1000000000000001</v>
      </c>
      <c r="AL65" s="122">
        <v>2.9</v>
      </c>
      <c r="AM65" s="122">
        <v>3</v>
      </c>
      <c r="AN65" s="122">
        <v>6.3</v>
      </c>
      <c r="AO65" s="122">
        <v>2.2000000000000002</v>
      </c>
      <c r="AP65" s="122">
        <v>2.5</v>
      </c>
      <c r="AQ65" s="122">
        <v>6.8</v>
      </c>
      <c r="AR65" s="122">
        <v>1.7</v>
      </c>
      <c r="AS65" s="122">
        <v>3.5</v>
      </c>
      <c r="AT65" s="122">
        <v>-1.1000000000000001</v>
      </c>
      <c r="AU65" s="122">
        <v>0.6</v>
      </c>
      <c r="AV65" s="122">
        <v>-1.2</v>
      </c>
      <c r="AW65" s="122">
        <v>-4.4000000000000004</v>
      </c>
      <c r="AX65" s="122">
        <v>4.5999999999999996</v>
      </c>
      <c r="AY65" s="122">
        <v>3.9</v>
      </c>
      <c r="AZ65" s="122">
        <v>3.6</v>
      </c>
      <c r="BA65" s="122">
        <v>0.9</v>
      </c>
      <c r="BB65" s="122">
        <v>3.1</v>
      </c>
      <c r="BC65" s="122">
        <v>12.6</v>
      </c>
      <c r="BD65" s="122">
        <v>6.1</v>
      </c>
      <c r="BE65" s="122">
        <v>2.8</v>
      </c>
      <c r="BF65" s="122">
        <v>0.9</v>
      </c>
      <c r="BG65" s="122">
        <v>3.3</v>
      </c>
      <c r="BH65" s="122">
        <v>1.9</v>
      </c>
      <c r="BI65" s="122">
        <v>2.1</v>
      </c>
    </row>
    <row r="66" spans="1:61" ht="15" customHeight="1" x14ac:dyDescent="0.25">
      <c r="A66" s="124"/>
      <c r="B66" s="122"/>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2"/>
      <c r="AH66" s="122"/>
      <c r="AI66" s="122"/>
      <c r="AJ66" s="122"/>
      <c r="AK66" s="122"/>
      <c r="AL66" s="122"/>
      <c r="AM66" s="122"/>
      <c r="AN66" s="122"/>
      <c r="AO66" s="122"/>
      <c r="AP66" s="122"/>
      <c r="AQ66" s="122"/>
      <c r="AR66" s="122"/>
      <c r="AS66" s="122"/>
      <c r="AT66" s="122"/>
      <c r="AU66" s="122"/>
      <c r="AV66" s="122"/>
      <c r="AW66" s="122"/>
      <c r="AX66" s="122"/>
      <c r="AY66" s="122"/>
      <c r="AZ66" s="122"/>
      <c r="BA66" s="122"/>
      <c r="BB66" s="122"/>
      <c r="BC66" s="122"/>
      <c r="BD66" s="122"/>
      <c r="BE66" s="122"/>
      <c r="BF66" s="122"/>
      <c r="BG66" s="122"/>
      <c r="BH66" s="122"/>
      <c r="BI66" s="122"/>
    </row>
    <row r="67" spans="1:61" ht="15" customHeight="1" x14ac:dyDescent="0.25">
      <c r="A67" s="124" t="s">
        <v>80</v>
      </c>
      <c r="B67" s="122">
        <v>8.8000000000000007</v>
      </c>
      <c r="C67" s="122">
        <v>11.3</v>
      </c>
      <c r="D67" s="122">
        <v>8.9</v>
      </c>
      <c r="E67" s="122">
        <v>8.3000000000000007</v>
      </c>
      <c r="F67" s="122">
        <v>11.5</v>
      </c>
      <c r="G67" s="122">
        <v>11</v>
      </c>
      <c r="H67" s="122">
        <v>9.3000000000000007</v>
      </c>
      <c r="I67" s="122">
        <v>6.5</v>
      </c>
      <c r="J67" s="122">
        <v>6.3</v>
      </c>
      <c r="K67" s="122">
        <v>6.4</v>
      </c>
      <c r="L67" s="122">
        <v>7.2</v>
      </c>
      <c r="M67" s="122">
        <v>6.5</v>
      </c>
      <c r="N67" s="122">
        <v>3.4</v>
      </c>
      <c r="O67" s="122">
        <v>1</v>
      </c>
      <c r="P67" s="122">
        <v>0.9</v>
      </c>
      <c r="Q67" s="122">
        <v>-0.1</v>
      </c>
      <c r="R67" s="122">
        <v>-0.6</v>
      </c>
      <c r="S67" s="122">
        <v>0.8</v>
      </c>
      <c r="T67" s="122">
        <v>1.4</v>
      </c>
      <c r="U67" s="122">
        <v>1.1000000000000001</v>
      </c>
      <c r="V67" s="122">
        <v>1.5</v>
      </c>
      <c r="W67" s="122">
        <v>1.8</v>
      </c>
      <c r="X67" s="122">
        <v>1.8</v>
      </c>
      <c r="Y67" s="122">
        <v>1.3</v>
      </c>
      <c r="Z67" s="122">
        <v>0.8</v>
      </c>
      <c r="AA67" s="122">
        <v>1</v>
      </c>
      <c r="AB67" s="122" t="s">
        <v>153</v>
      </c>
      <c r="AC67" s="122">
        <v>1</v>
      </c>
      <c r="AD67" s="122">
        <v>1.2</v>
      </c>
      <c r="AE67" s="122">
        <v>0.8</v>
      </c>
      <c r="AF67" s="122">
        <v>1.5</v>
      </c>
      <c r="AG67" s="122">
        <v>3.5</v>
      </c>
      <c r="AH67" s="122">
        <v>3.4</v>
      </c>
      <c r="AI67" s="122">
        <v>3.2</v>
      </c>
      <c r="AJ67" s="122">
        <v>1.7</v>
      </c>
      <c r="AK67" s="122">
        <v>1.5</v>
      </c>
      <c r="AL67" s="122">
        <v>1.4</v>
      </c>
      <c r="AM67" s="122">
        <v>2.2000000000000002</v>
      </c>
      <c r="AN67" s="122">
        <v>2.2000000000000002</v>
      </c>
      <c r="AO67" s="122">
        <v>2.2999999999999998</v>
      </c>
      <c r="AP67" s="122">
        <v>1.7</v>
      </c>
      <c r="AQ67" s="122">
        <v>1.4</v>
      </c>
      <c r="AR67" s="122">
        <v>-0.8</v>
      </c>
      <c r="AS67" s="122">
        <v>-0.2</v>
      </c>
      <c r="AT67" s="122">
        <v>0.6</v>
      </c>
      <c r="AU67" s="122">
        <v>-0.2</v>
      </c>
      <c r="AV67" s="122">
        <v>0.1</v>
      </c>
      <c r="AW67" s="122">
        <v>0.2</v>
      </c>
      <c r="AX67" s="122">
        <v>0.7</v>
      </c>
      <c r="AY67" s="122">
        <v>2.7</v>
      </c>
      <c r="AZ67" s="122">
        <v>3</v>
      </c>
      <c r="BA67" s="122">
        <v>2.8</v>
      </c>
      <c r="BB67" s="122">
        <v>3.6</v>
      </c>
      <c r="BC67" s="122">
        <v>6.5</v>
      </c>
      <c r="BD67" s="122">
        <v>3.2</v>
      </c>
      <c r="BE67" s="122">
        <v>2.6</v>
      </c>
      <c r="BF67" s="122">
        <v>2.2000000000000002</v>
      </c>
      <c r="BG67" s="122">
        <v>2.2999999999999998</v>
      </c>
      <c r="BH67" s="122">
        <v>2.2000000000000002</v>
      </c>
      <c r="BI67" s="122">
        <v>1.9</v>
      </c>
    </row>
    <row r="68" spans="1:61" ht="15" customHeight="1" x14ac:dyDescent="0.25">
      <c r="A68" s="119" t="s">
        <v>60</v>
      </c>
      <c r="B68" s="122">
        <v>8.9</v>
      </c>
      <c r="C68" s="122">
        <v>11.4</v>
      </c>
      <c r="D68" s="122">
        <v>8.5</v>
      </c>
      <c r="E68" s="122">
        <v>7.9</v>
      </c>
      <c r="F68" s="122">
        <v>11.5</v>
      </c>
      <c r="G68" s="122">
        <v>11.1</v>
      </c>
      <c r="H68" s="122">
        <v>9.1</v>
      </c>
      <c r="I68" s="122">
        <v>6.4</v>
      </c>
      <c r="J68" s="122">
        <v>6.3</v>
      </c>
      <c r="K68" s="122">
        <v>6.5</v>
      </c>
      <c r="L68" s="122">
        <v>7.2</v>
      </c>
      <c r="M68" s="122">
        <v>6.8</v>
      </c>
      <c r="N68" s="122">
        <v>3.5</v>
      </c>
      <c r="O68" s="122">
        <v>1.1000000000000001</v>
      </c>
      <c r="P68" s="122">
        <v>0.8</v>
      </c>
      <c r="Q68" s="122">
        <v>-0.1</v>
      </c>
      <c r="R68" s="122">
        <v>-0.6</v>
      </c>
      <c r="S68" s="122">
        <v>0.9</v>
      </c>
      <c r="T68" s="122">
        <v>1.5</v>
      </c>
      <c r="U68" s="122">
        <v>1.1000000000000001</v>
      </c>
      <c r="V68" s="122">
        <v>1.5</v>
      </c>
      <c r="W68" s="122">
        <v>1.7</v>
      </c>
      <c r="X68" s="122">
        <v>1.9</v>
      </c>
      <c r="Y68" s="122">
        <v>1.3</v>
      </c>
      <c r="Z68" s="122">
        <v>0.8</v>
      </c>
      <c r="AA68" s="122">
        <v>1</v>
      </c>
      <c r="AB68" s="122" t="s">
        <v>153</v>
      </c>
      <c r="AC68" s="122">
        <v>1</v>
      </c>
      <c r="AD68" s="122">
        <v>1.4</v>
      </c>
      <c r="AE68" s="122">
        <v>0.9</v>
      </c>
      <c r="AF68" s="122">
        <v>1.5</v>
      </c>
      <c r="AG68" s="122">
        <v>3.6</v>
      </c>
      <c r="AH68" s="122">
        <v>3.3</v>
      </c>
      <c r="AI68" s="122">
        <v>3.3</v>
      </c>
      <c r="AJ68" s="122">
        <v>1.6</v>
      </c>
      <c r="AK68" s="122">
        <v>1.6</v>
      </c>
      <c r="AL68" s="122">
        <v>1.4</v>
      </c>
      <c r="AM68" s="122">
        <v>2.2000000000000002</v>
      </c>
      <c r="AN68" s="122">
        <v>2</v>
      </c>
      <c r="AO68" s="122">
        <v>2</v>
      </c>
      <c r="AP68" s="122">
        <v>1.9</v>
      </c>
      <c r="AQ68" s="122">
        <v>1</v>
      </c>
      <c r="AR68" s="122">
        <v>-1.3</v>
      </c>
      <c r="AS68" s="122">
        <v>-0.4</v>
      </c>
      <c r="AT68" s="122">
        <v>0.3</v>
      </c>
      <c r="AU68" s="122">
        <v>-0.3</v>
      </c>
      <c r="AV68" s="122">
        <v>0.2</v>
      </c>
      <c r="AW68" s="122">
        <v>0.3</v>
      </c>
      <c r="AX68" s="122">
        <v>0.6</v>
      </c>
      <c r="AY68" s="122">
        <v>2.8</v>
      </c>
      <c r="AZ68" s="122">
        <v>3.1</v>
      </c>
      <c r="BA68" s="122">
        <v>3</v>
      </c>
      <c r="BB68" s="122">
        <v>3.7</v>
      </c>
      <c r="BC68" s="122">
        <v>6.5</v>
      </c>
      <c r="BD68" s="122">
        <v>3.1</v>
      </c>
      <c r="BE68" s="122">
        <v>2.5</v>
      </c>
      <c r="BF68" s="122">
        <v>2.2000000000000002</v>
      </c>
      <c r="BG68" s="122">
        <v>2.4</v>
      </c>
      <c r="BH68" s="122">
        <v>2.2999999999999998</v>
      </c>
      <c r="BI68" s="122">
        <v>1.9</v>
      </c>
    </row>
    <row r="69" spans="1:61" ht="15" customHeight="1" x14ac:dyDescent="0.25">
      <c r="A69" s="119" t="s">
        <v>71</v>
      </c>
      <c r="B69" s="122">
        <v>9.4</v>
      </c>
      <c r="C69" s="122">
        <v>13.2</v>
      </c>
      <c r="D69" s="122">
        <v>11.2</v>
      </c>
      <c r="E69" s="122">
        <v>11</v>
      </c>
      <c r="F69" s="122">
        <v>12.1</v>
      </c>
      <c r="G69" s="122">
        <v>10.7</v>
      </c>
      <c r="H69" s="122">
        <v>10.6</v>
      </c>
      <c r="I69" s="122">
        <v>8.6</v>
      </c>
      <c r="J69" s="122">
        <v>8.3000000000000007</v>
      </c>
      <c r="K69" s="122">
        <v>8.9</v>
      </c>
      <c r="L69" s="122">
        <v>9.3000000000000007</v>
      </c>
      <c r="M69" s="122">
        <v>6.9</v>
      </c>
      <c r="N69" s="122">
        <v>2.1</v>
      </c>
      <c r="O69" s="122">
        <v>-0.3</v>
      </c>
      <c r="P69" s="122">
        <v>1.7</v>
      </c>
      <c r="Q69" s="122">
        <v>-0.8</v>
      </c>
      <c r="R69" s="122">
        <v>-0.1</v>
      </c>
      <c r="S69" s="122">
        <v>1.3</v>
      </c>
      <c r="T69" s="122">
        <v>2.2999999999999998</v>
      </c>
      <c r="U69" s="122">
        <v>0.8</v>
      </c>
      <c r="V69" s="122">
        <v>2.6</v>
      </c>
      <c r="W69" s="122">
        <v>2.1</v>
      </c>
      <c r="X69" s="122">
        <v>3.6</v>
      </c>
      <c r="Y69" s="122">
        <v>2.8</v>
      </c>
      <c r="Z69" s="122">
        <v>2.4</v>
      </c>
      <c r="AA69" s="122">
        <v>2.5</v>
      </c>
      <c r="AB69" s="122" t="s">
        <v>153</v>
      </c>
      <c r="AC69" s="122">
        <v>4.2</v>
      </c>
      <c r="AD69" s="122">
        <v>3</v>
      </c>
      <c r="AE69" s="122">
        <v>3.6</v>
      </c>
      <c r="AF69" s="122">
        <v>5.2</v>
      </c>
      <c r="AG69" s="122">
        <v>6.8</v>
      </c>
      <c r="AH69" s="122">
        <v>7</v>
      </c>
      <c r="AI69" s="122">
        <v>6.3</v>
      </c>
      <c r="AJ69" s="122">
        <v>4.5</v>
      </c>
      <c r="AK69" s="122">
        <v>3.1</v>
      </c>
      <c r="AL69" s="122">
        <v>2.6</v>
      </c>
      <c r="AM69" s="122">
        <v>3.9</v>
      </c>
      <c r="AN69" s="122">
        <v>2</v>
      </c>
      <c r="AO69" s="122">
        <v>2.8</v>
      </c>
      <c r="AP69" s="122">
        <v>3</v>
      </c>
      <c r="AQ69" s="122">
        <v>1</v>
      </c>
      <c r="AR69" s="122">
        <v>-4.5</v>
      </c>
      <c r="AS69" s="122">
        <v>-3.3</v>
      </c>
      <c r="AT69" s="122">
        <v>-1.8</v>
      </c>
      <c r="AU69" s="122">
        <v>-2.6</v>
      </c>
      <c r="AV69" s="122">
        <v>-2.5</v>
      </c>
      <c r="AW69" s="122">
        <v>-0.6</v>
      </c>
      <c r="AX69" s="122">
        <v>0.4</v>
      </c>
      <c r="AY69" s="122">
        <v>5</v>
      </c>
      <c r="AZ69" s="122">
        <v>5.0999999999999996</v>
      </c>
      <c r="BA69" s="122">
        <v>5.6</v>
      </c>
      <c r="BB69" s="122">
        <v>5.4</v>
      </c>
      <c r="BC69" s="122">
        <v>7</v>
      </c>
      <c r="BD69" s="122">
        <v>3.2</v>
      </c>
      <c r="BE69" s="122">
        <v>2.8</v>
      </c>
      <c r="BF69" s="122">
        <v>2</v>
      </c>
      <c r="BG69" s="122">
        <v>2.2999999999999998</v>
      </c>
      <c r="BH69" s="122">
        <v>2.2000000000000002</v>
      </c>
      <c r="BI69" s="122">
        <v>1.9</v>
      </c>
    </row>
    <row r="70" spans="1:61" ht="15" customHeight="1" x14ac:dyDescent="0.25">
      <c r="A70" s="124" t="s">
        <v>81</v>
      </c>
      <c r="B70" s="122">
        <v>8.6999999999999993</v>
      </c>
      <c r="C70" s="122">
        <v>10.6</v>
      </c>
      <c r="D70" s="122">
        <v>7.1</v>
      </c>
      <c r="E70" s="122">
        <v>6.4</v>
      </c>
      <c r="F70" s="122">
        <v>11.1</v>
      </c>
      <c r="G70" s="122">
        <v>11.2</v>
      </c>
      <c r="H70" s="122">
        <v>8.5</v>
      </c>
      <c r="I70" s="122">
        <v>5.2</v>
      </c>
      <c r="J70" s="122">
        <v>5.2</v>
      </c>
      <c r="K70" s="122">
        <v>5.2</v>
      </c>
      <c r="L70" s="122">
        <v>6</v>
      </c>
      <c r="M70" s="122">
        <v>6.7</v>
      </c>
      <c r="N70" s="122">
        <v>4.2</v>
      </c>
      <c r="O70" s="122">
        <v>1.8</v>
      </c>
      <c r="P70" s="122">
        <v>0.4</v>
      </c>
      <c r="Q70" s="122">
        <v>0.2</v>
      </c>
      <c r="R70" s="122">
        <v>-0.8</v>
      </c>
      <c r="S70" s="122">
        <v>0.7</v>
      </c>
      <c r="T70" s="122">
        <v>1.2</v>
      </c>
      <c r="U70" s="122">
        <v>1.2</v>
      </c>
      <c r="V70" s="122">
        <v>1.1000000000000001</v>
      </c>
      <c r="W70" s="122">
        <v>1.6</v>
      </c>
      <c r="X70" s="122">
        <v>1.2</v>
      </c>
      <c r="Y70" s="122">
        <v>0.8</v>
      </c>
      <c r="Z70" s="122">
        <v>0.2</v>
      </c>
      <c r="AA70" s="122">
        <v>0.4</v>
      </c>
      <c r="AB70" s="122" t="s">
        <v>153</v>
      </c>
      <c r="AC70" s="122">
        <v>-0.3</v>
      </c>
      <c r="AD70" s="122">
        <v>0.7</v>
      </c>
      <c r="AE70" s="122">
        <v>-0.2</v>
      </c>
      <c r="AF70" s="122">
        <v>0</v>
      </c>
      <c r="AG70" s="122">
        <v>2.2999999999999998</v>
      </c>
      <c r="AH70" s="122">
        <v>1.7</v>
      </c>
      <c r="AI70" s="122">
        <v>1.9</v>
      </c>
      <c r="AJ70" s="122">
        <v>0.2</v>
      </c>
      <c r="AK70" s="122">
        <v>0.8</v>
      </c>
      <c r="AL70" s="122">
        <v>0.8</v>
      </c>
      <c r="AM70" s="122">
        <v>1.3</v>
      </c>
      <c r="AN70" s="122">
        <v>2</v>
      </c>
      <c r="AO70" s="122">
        <v>1.6</v>
      </c>
      <c r="AP70" s="122">
        <v>1.4</v>
      </c>
      <c r="AQ70" s="122">
        <v>1</v>
      </c>
      <c r="AR70" s="122">
        <v>-0.1</v>
      </c>
      <c r="AS70" s="122">
        <v>0.5</v>
      </c>
      <c r="AT70" s="122">
        <v>0.9</v>
      </c>
      <c r="AU70" s="122">
        <v>0.4</v>
      </c>
      <c r="AV70" s="122">
        <v>0.8</v>
      </c>
      <c r="AW70" s="122">
        <v>0.5</v>
      </c>
      <c r="AX70" s="122">
        <v>0.6</v>
      </c>
      <c r="AY70" s="122">
        <v>1.9</v>
      </c>
      <c r="AZ70" s="122">
        <v>2.2999999999999998</v>
      </c>
      <c r="BA70" s="122">
        <v>2</v>
      </c>
      <c r="BB70" s="122">
        <v>2.9</v>
      </c>
      <c r="BC70" s="122">
        <v>6.3</v>
      </c>
      <c r="BD70" s="122">
        <v>3</v>
      </c>
      <c r="BE70" s="122">
        <v>2.2999999999999998</v>
      </c>
      <c r="BF70" s="122">
        <v>2.2999999999999998</v>
      </c>
      <c r="BG70" s="122">
        <v>2.4</v>
      </c>
      <c r="BH70" s="122">
        <v>2.2999999999999998</v>
      </c>
      <c r="BI70" s="122">
        <v>1.9</v>
      </c>
    </row>
    <row r="71" spans="1:61" ht="15" customHeight="1" x14ac:dyDescent="0.25">
      <c r="A71" s="124" t="s">
        <v>61</v>
      </c>
      <c r="B71" s="122">
        <v>8.1999999999999993</v>
      </c>
      <c r="C71" s="122">
        <v>11.1</v>
      </c>
      <c r="D71" s="122">
        <v>10.3</v>
      </c>
      <c r="E71" s="122">
        <v>9.9</v>
      </c>
      <c r="F71" s="122">
        <v>11.8</v>
      </c>
      <c r="G71" s="122">
        <v>10.6</v>
      </c>
      <c r="H71" s="122">
        <v>9.8000000000000007</v>
      </c>
      <c r="I71" s="122">
        <v>6.8</v>
      </c>
      <c r="J71" s="122">
        <v>6.4</v>
      </c>
      <c r="K71" s="122">
        <v>6.2</v>
      </c>
      <c r="L71" s="122">
        <v>7.2</v>
      </c>
      <c r="M71" s="122">
        <v>5.6</v>
      </c>
      <c r="N71" s="122">
        <v>3.1</v>
      </c>
      <c r="O71" s="122">
        <v>0.7</v>
      </c>
      <c r="P71" s="122">
        <v>1.1000000000000001</v>
      </c>
      <c r="Q71" s="122">
        <v>-0.1</v>
      </c>
      <c r="R71" s="122">
        <v>-0.5</v>
      </c>
      <c r="S71" s="122">
        <v>0.6</v>
      </c>
      <c r="T71" s="122">
        <v>0.8</v>
      </c>
      <c r="U71" s="122">
        <v>1</v>
      </c>
      <c r="V71" s="122">
        <v>1.6</v>
      </c>
      <c r="W71" s="122">
        <v>2.1</v>
      </c>
      <c r="X71" s="122">
        <v>1.3</v>
      </c>
      <c r="Y71" s="122">
        <v>1.1000000000000001</v>
      </c>
      <c r="Z71" s="122">
        <v>0.5</v>
      </c>
      <c r="AA71" s="122">
        <v>0.6</v>
      </c>
      <c r="AB71" s="122" t="s">
        <v>153</v>
      </c>
      <c r="AC71" s="122">
        <v>0.8</v>
      </c>
      <c r="AD71" s="122">
        <v>0.2</v>
      </c>
      <c r="AE71" s="122">
        <v>0.6</v>
      </c>
      <c r="AF71" s="122">
        <v>1.4</v>
      </c>
      <c r="AG71" s="122">
        <v>3.3</v>
      </c>
      <c r="AH71" s="122">
        <v>3.9</v>
      </c>
      <c r="AI71" s="122">
        <v>2.8</v>
      </c>
      <c r="AJ71" s="122">
        <v>2.2000000000000002</v>
      </c>
      <c r="AK71" s="122">
        <v>0.8</v>
      </c>
      <c r="AL71" s="122">
        <v>1.2</v>
      </c>
      <c r="AM71" s="122">
        <v>2.4</v>
      </c>
      <c r="AN71" s="122">
        <v>2.8</v>
      </c>
      <c r="AO71" s="122">
        <v>3.5</v>
      </c>
      <c r="AP71" s="122">
        <v>1</v>
      </c>
      <c r="AQ71" s="122">
        <v>3.1</v>
      </c>
      <c r="AR71" s="122">
        <v>0.9</v>
      </c>
      <c r="AS71" s="122">
        <v>0.8</v>
      </c>
      <c r="AT71" s="122">
        <v>1.6</v>
      </c>
      <c r="AU71" s="122">
        <v>0.3</v>
      </c>
      <c r="AV71" s="122">
        <v>-0.3</v>
      </c>
      <c r="AW71" s="122">
        <v>-0.2</v>
      </c>
      <c r="AX71" s="122">
        <v>1.3</v>
      </c>
      <c r="AY71" s="122">
        <v>2.2000000000000002</v>
      </c>
      <c r="AZ71" s="122">
        <v>2.2000000000000002</v>
      </c>
      <c r="BA71" s="122">
        <v>1.5</v>
      </c>
      <c r="BB71" s="122">
        <v>3.2</v>
      </c>
      <c r="BC71" s="122">
        <v>6.3</v>
      </c>
      <c r="BD71" s="122">
        <v>4.0999999999999996</v>
      </c>
      <c r="BE71" s="122">
        <v>3.1</v>
      </c>
      <c r="BF71" s="122">
        <v>1.9</v>
      </c>
      <c r="BG71" s="122">
        <v>1.9</v>
      </c>
      <c r="BH71" s="122">
        <v>1.9</v>
      </c>
      <c r="BI71" s="122">
        <v>1.9</v>
      </c>
    </row>
    <row r="72" spans="1:61" ht="15" customHeight="1" x14ac:dyDescent="0.25">
      <c r="A72" s="119"/>
      <c r="B72" s="122"/>
      <c r="C72" s="122"/>
      <c r="D72" s="122"/>
      <c r="E72" s="122"/>
      <c r="F72" s="122"/>
      <c r="G72" s="122"/>
      <c r="H72" s="122"/>
      <c r="I72" s="122"/>
      <c r="J72" s="122"/>
      <c r="K72" s="122"/>
      <c r="L72" s="122"/>
      <c r="M72" s="122"/>
      <c r="N72" s="122"/>
      <c r="O72" s="122"/>
      <c r="P72" s="122"/>
      <c r="Q72" s="122"/>
      <c r="R72" s="122"/>
      <c r="S72" s="122"/>
      <c r="T72" s="122"/>
      <c r="U72" s="122"/>
      <c r="V72" s="122"/>
      <c r="W72" s="122"/>
      <c r="X72" s="122"/>
      <c r="Y72" s="122"/>
      <c r="Z72" s="122"/>
      <c r="AA72" s="122"/>
      <c r="AB72" s="122"/>
      <c r="AC72" s="122"/>
      <c r="AD72" s="122"/>
      <c r="AE72" s="122"/>
      <c r="AF72" s="122"/>
      <c r="AG72" s="122"/>
      <c r="AH72" s="122"/>
      <c r="AI72" s="122"/>
      <c r="AJ72" s="122"/>
      <c r="AK72" s="122"/>
      <c r="AL72" s="122"/>
      <c r="AM72" s="122"/>
      <c r="AN72" s="122"/>
      <c r="AO72" s="122"/>
      <c r="AP72" s="122"/>
      <c r="AQ72" s="122"/>
      <c r="AR72" s="122"/>
      <c r="AS72" s="122"/>
      <c r="AT72" s="122"/>
      <c r="AU72" s="122"/>
      <c r="AV72" s="122"/>
      <c r="AW72" s="122"/>
      <c r="AX72" s="122"/>
      <c r="AY72" s="122"/>
      <c r="AZ72" s="122"/>
      <c r="BA72" s="122"/>
      <c r="BB72" s="122"/>
      <c r="BC72" s="122"/>
      <c r="BD72" s="122"/>
      <c r="BE72" s="122"/>
      <c r="BF72" s="122"/>
      <c r="BG72" s="122"/>
      <c r="BH72" s="122"/>
      <c r="BI72" s="122"/>
    </row>
    <row r="73" spans="1:61" ht="15" customHeight="1" x14ac:dyDescent="0.25">
      <c r="A73" s="124" t="s">
        <v>74</v>
      </c>
      <c r="B73" s="122">
        <v>6.7</v>
      </c>
      <c r="C73" s="122">
        <v>9.8000000000000007</v>
      </c>
      <c r="D73" s="122">
        <v>8.4</v>
      </c>
      <c r="E73" s="122">
        <v>9.3000000000000007</v>
      </c>
      <c r="F73" s="122">
        <v>11.7</v>
      </c>
      <c r="G73" s="122">
        <v>10.1</v>
      </c>
      <c r="H73" s="122">
        <v>9.4</v>
      </c>
      <c r="I73" s="122">
        <v>6.6</v>
      </c>
      <c r="J73" s="122">
        <v>5.6</v>
      </c>
      <c r="K73" s="122">
        <v>5.0999999999999996</v>
      </c>
      <c r="L73" s="122">
        <v>6.5</v>
      </c>
      <c r="M73" s="122">
        <v>5</v>
      </c>
      <c r="N73" s="122">
        <v>4.3</v>
      </c>
      <c r="O73" s="122">
        <v>1.7</v>
      </c>
      <c r="P73" s="122">
        <v>1.7</v>
      </c>
      <c r="Q73" s="122">
        <v>1.4</v>
      </c>
      <c r="R73" s="122">
        <v>-0.2</v>
      </c>
      <c r="S73" s="122">
        <v>0.7</v>
      </c>
      <c r="T73" s="122">
        <v>0.9</v>
      </c>
      <c r="U73" s="122">
        <v>1.4</v>
      </c>
      <c r="V73" s="122">
        <v>1.8</v>
      </c>
      <c r="W73" s="122">
        <v>3</v>
      </c>
      <c r="X73" s="122">
        <v>3.1</v>
      </c>
      <c r="Y73" s="122">
        <v>1.9</v>
      </c>
      <c r="Z73" s="122">
        <v>2.1</v>
      </c>
      <c r="AA73" s="122">
        <v>1.9</v>
      </c>
      <c r="AB73" s="122" t="s">
        <v>153</v>
      </c>
      <c r="AC73" s="122">
        <v>1.1000000000000001</v>
      </c>
      <c r="AD73" s="122">
        <v>1.9</v>
      </c>
      <c r="AE73" s="122">
        <v>1.6</v>
      </c>
      <c r="AF73" s="122">
        <v>1.9</v>
      </c>
      <c r="AG73" s="122">
        <v>3.3</v>
      </c>
      <c r="AH73" s="122">
        <v>3.5</v>
      </c>
      <c r="AI73" s="122">
        <v>3.7</v>
      </c>
      <c r="AJ73" s="122">
        <v>2.4</v>
      </c>
      <c r="AK73" s="122">
        <v>1.5</v>
      </c>
      <c r="AL73" s="122">
        <v>1.7</v>
      </c>
      <c r="AM73" s="122">
        <v>2.5</v>
      </c>
      <c r="AN73" s="122">
        <v>2.2999999999999998</v>
      </c>
      <c r="AO73" s="122">
        <v>2.2000000000000002</v>
      </c>
      <c r="AP73" s="122">
        <v>0.2</v>
      </c>
      <c r="AQ73" s="122">
        <v>1.8</v>
      </c>
      <c r="AR73" s="122">
        <v>0.9</v>
      </c>
      <c r="AS73" s="122">
        <v>1.3</v>
      </c>
      <c r="AT73" s="122">
        <v>1.2</v>
      </c>
      <c r="AU73" s="122">
        <v>0.6</v>
      </c>
      <c r="AV73" s="122">
        <v>0</v>
      </c>
      <c r="AW73" s="122">
        <v>0.4</v>
      </c>
      <c r="AX73" s="122">
        <v>1.3</v>
      </c>
      <c r="AY73" s="122">
        <v>2.6</v>
      </c>
      <c r="AZ73" s="122">
        <v>2.8</v>
      </c>
      <c r="BA73" s="122">
        <v>1.9</v>
      </c>
      <c r="BB73" s="122">
        <v>3.1</v>
      </c>
      <c r="BC73" s="122">
        <v>6.7</v>
      </c>
      <c r="BD73" s="122">
        <v>6</v>
      </c>
      <c r="BE73" s="122">
        <v>3.4</v>
      </c>
      <c r="BF73" s="122">
        <v>2.1</v>
      </c>
      <c r="BG73" s="122">
        <v>2.7</v>
      </c>
      <c r="BH73" s="122">
        <v>2.7</v>
      </c>
      <c r="BI73" s="122">
        <v>2.4</v>
      </c>
    </row>
    <row r="74" spans="1:61" ht="15" customHeight="1" x14ac:dyDescent="0.25">
      <c r="A74" s="119"/>
      <c r="B74" s="122"/>
      <c r="C74" s="122"/>
      <c r="D74" s="122"/>
      <c r="E74" s="122"/>
      <c r="F74" s="122"/>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2"/>
      <c r="AK74" s="122"/>
      <c r="AL74" s="122"/>
      <c r="AM74" s="122"/>
      <c r="AN74" s="122"/>
      <c r="AO74" s="122"/>
      <c r="AP74" s="122"/>
      <c r="AQ74" s="122"/>
      <c r="AR74" s="122"/>
      <c r="AS74" s="122"/>
      <c r="AT74" s="122"/>
      <c r="AU74" s="122"/>
      <c r="AV74" s="122"/>
      <c r="AW74" s="122"/>
      <c r="AX74" s="122"/>
      <c r="AY74" s="122"/>
      <c r="AZ74" s="122"/>
      <c r="BA74" s="122"/>
      <c r="BB74" s="122"/>
      <c r="BC74" s="122"/>
      <c r="BD74" s="122"/>
      <c r="BE74" s="122"/>
      <c r="BF74" s="122"/>
      <c r="BG74" s="122"/>
      <c r="BH74" s="122"/>
      <c r="BI74" s="122"/>
    </row>
    <row r="75" spans="1:61" ht="15" customHeight="1" x14ac:dyDescent="0.25">
      <c r="A75" s="124" t="s">
        <v>75</v>
      </c>
      <c r="B75" s="122">
        <v>5.2</v>
      </c>
      <c r="C75" s="122">
        <v>3.4</v>
      </c>
      <c r="D75" s="122">
        <v>2.6</v>
      </c>
      <c r="E75" s="122">
        <v>8</v>
      </c>
      <c r="F75" s="122">
        <v>27.6</v>
      </c>
      <c r="G75" s="122">
        <v>6.9</v>
      </c>
      <c r="H75" s="122">
        <v>6.7</v>
      </c>
      <c r="I75" s="122">
        <v>3.4</v>
      </c>
      <c r="J75" s="122">
        <v>0.6</v>
      </c>
      <c r="K75" s="122">
        <v>7.8</v>
      </c>
      <c r="L75" s="122">
        <v>11.9</v>
      </c>
      <c r="M75" s="122">
        <v>12.1</v>
      </c>
      <c r="N75" s="122">
        <v>4.4000000000000004</v>
      </c>
      <c r="O75" s="122">
        <v>0.5</v>
      </c>
      <c r="P75" s="122">
        <v>4.5999999999999996</v>
      </c>
      <c r="Q75" s="122">
        <v>2.1</v>
      </c>
      <c r="R75" s="122">
        <v>-14</v>
      </c>
      <c r="S75" s="122">
        <v>-5</v>
      </c>
      <c r="T75" s="122">
        <v>0.3</v>
      </c>
      <c r="U75" s="122">
        <v>3.7</v>
      </c>
      <c r="V75" s="122">
        <v>-0.8</v>
      </c>
      <c r="W75" s="122">
        <v>0.3</v>
      </c>
      <c r="X75" s="122">
        <v>-2</v>
      </c>
      <c r="Y75" s="122">
        <v>-2.2999999999999998</v>
      </c>
      <c r="Z75" s="122">
        <v>0.4</v>
      </c>
      <c r="AA75" s="122">
        <v>0.8</v>
      </c>
      <c r="AB75" s="122" t="s">
        <v>153</v>
      </c>
      <c r="AC75" s="122">
        <v>0.7</v>
      </c>
      <c r="AD75" s="122">
        <v>2.7</v>
      </c>
      <c r="AE75" s="122">
        <v>-1.6</v>
      </c>
      <c r="AF75" s="122">
        <v>-1.5</v>
      </c>
      <c r="AG75" s="122">
        <v>5.7</v>
      </c>
      <c r="AH75" s="122">
        <v>0.7</v>
      </c>
      <c r="AI75" s="122">
        <v>-1.8</v>
      </c>
      <c r="AJ75" s="122">
        <v>-1</v>
      </c>
      <c r="AK75" s="122">
        <v>0.8</v>
      </c>
      <c r="AL75" s="122">
        <v>3.1</v>
      </c>
      <c r="AM75" s="122">
        <v>2.9</v>
      </c>
      <c r="AN75" s="122">
        <v>1.4</v>
      </c>
      <c r="AO75" s="122">
        <v>4.4000000000000004</v>
      </c>
      <c r="AP75" s="122">
        <v>-5.8</v>
      </c>
      <c r="AQ75" s="122">
        <v>4.5999999999999996</v>
      </c>
      <c r="AR75" s="122">
        <v>4.7</v>
      </c>
      <c r="AS75" s="122">
        <v>2.4</v>
      </c>
      <c r="AT75" s="122">
        <v>-0.8</v>
      </c>
      <c r="AU75" s="122">
        <v>-1.9</v>
      </c>
      <c r="AV75" s="122">
        <v>-1.9</v>
      </c>
      <c r="AW75" s="122">
        <v>-2.8</v>
      </c>
      <c r="AX75" s="122">
        <v>2.6</v>
      </c>
      <c r="AY75" s="122">
        <v>2.1</v>
      </c>
      <c r="AZ75" s="122">
        <v>0.4</v>
      </c>
      <c r="BA75" s="122">
        <v>-2.9</v>
      </c>
      <c r="BB75" s="122">
        <v>8.8000000000000007</v>
      </c>
      <c r="BC75" s="122">
        <v>17.399999999999999</v>
      </c>
      <c r="BD75" s="122">
        <v>1</v>
      </c>
      <c r="BE75" s="122">
        <v>3.4</v>
      </c>
      <c r="BF75" s="122">
        <v>1.1000000000000001</v>
      </c>
      <c r="BG75" s="122">
        <v>0.7</v>
      </c>
      <c r="BH75" s="122">
        <v>0.7</v>
      </c>
      <c r="BI75" s="122">
        <v>0.9</v>
      </c>
    </row>
    <row r="76" spans="1:61" ht="15" customHeight="1" x14ac:dyDescent="0.25">
      <c r="A76" s="119"/>
      <c r="B76" s="122"/>
      <c r="C76" s="122"/>
      <c r="D76" s="122"/>
      <c r="E76" s="122"/>
      <c r="F76" s="122"/>
      <c r="G76" s="122"/>
      <c r="H76" s="122"/>
      <c r="I76" s="122"/>
      <c r="J76" s="122"/>
      <c r="K76" s="122"/>
      <c r="L76" s="122"/>
      <c r="M76" s="122"/>
      <c r="N76" s="122"/>
      <c r="O76" s="122"/>
      <c r="P76" s="122"/>
      <c r="Q76" s="122"/>
      <c r="R76" s="122"/>
      <c r="S76" s="122"/>
      <c r="T76" s="122"/>
      <c r="U76" s="122"/>
      <c r="V76" s="122"/>
      <c r="W76" s="122"/>
      <c r="X76" s="122"/>
      <c r="Y76" s="122"/>
      <c r="Z76" s="122"/>
      <c r="AA76" s="122"/>
      <c r="AB76" s="122"/>
      <c r="AC76" s="122"/>
      <c r="AD76" s="122"/>
      <c r="AE76" s="122"/>
      <c r="AF76" s="122"/>
      <c r="AG76" s="122"/>
      <c r="AH76" s="122"/>
      <c r="AI76" s="122"/>
      <c r="AJ76" s="122"/>
      <c r="AK76" s="122"/>
      <c r="AL76" s="122"/>
      <c r="AM76" s="122"/>
      <c r="AN76" s="122"/>
      <c r="AO76" s="122"/>
      <c r="AP76" s="122"/>
      <c r="AQ76" s="122"/>
      <c r="AR76" s="122"/>
      <c r="AS76" s="122"/>
      <c r="AT76" s="122"/>
      <c r="AU76" s="122"/>
      <c r="AV76" s="122"/>
      <c r="AW76" s="122"/>
      <c r="AX76" s="122"/>
      <c r="AY76" s="122"/>
      <c r="AZ76" s="122"/>
      <c r="BA76" s="122"/>
      <c r="BB76" s="122"/>
      <c r="BC76" s="122"/>
      <c r="BD76" s="122"/>
      <c r="BE76" s="122"/>
      <c r="BF76" s="122"/>
      <c r="BG76" s="122"/>
      <c r="BH76" s="122"/>
      <c r="BI76" s="122"/>
    </row>
    <row r="77" spans="1:61" ht="15" customHeight="1" x14ac:dyDescent="0.25">
      <c r="A77" s="124" t="s">
        <v>83</v>
      </c>
      <c r="B77" s="122">
        <v>6.3</v>
      </c>
      <c r="C77" s="122">
        <v>7.8</v>
      </c>
      <c r="D77" s="122">
        <v>6.6</v>
      </c>
      <c r="E77" s="122">
        <v>8.9</v>
      </c>
      <c r="F77" s="122">
        <v>16.600000000000001</v>
      </c>
      <c r="G77" s="122">
        <v>9.1</v>
      </c>
      <c r="H77" s="122">
        <v>8.5</v>
      </c>
      <c r="I77" s="122">
        <v>5.5</v>
      </c>
      <c r="J77" s="122">
        <v>4.0999999999999996</v>
      </c>
      <c r="K77" s="122">
        <v>5.9</v>
      </c>
      <c r="L77" s="122">
        <v>8.1999999999999993</v>
      </c>
      <c r="M77" s="122">
        <v>7.4</v>
      </c>
      <c r="N77" s="122">
        <v>4.3</v>
      </c>
      <c r="O77" s="122">
        <v>1.3</v>
      </c>
      <c r="P77" s="122">
        <v>2.7</v>
      </c>
      <c r="Q77" s="122">
        <v>1.7</v>
      </c>
      <c r="R77" s="122">
        <v>-5.4</v>
      </c>
      <c r="S77" s="122">
        <v>-1.3</v>
      </c>
      <c r="T77" s="122">
        <v>0.7</v>
      </c>
      <c r="U77" s="122">
        <v>2.2000000000000002</v>
      </c>
      <c r="V77" s="122">
        <v>0.8</v>
      </c>
      <c r="W77" s="122">
        <v>2</v>
      </c>
      <c r="X77" s="122">
        <v>1.2</v>
      </c>
      <c r="Y77" s="122">
        <v>0.3</v>
      </c>
      <c r="Z77" s="122">
        <v>1.4</v>
      </c>
      <c r="AA77" s="122">
        <v>1.5</v>
      </c>
      <c r="AB77" s="122" t="s">
        <v>153</v>
      </c>
      <c r="AC77" s="122">
        <v>0.9</v>
      </c>
      <c r="AD77" s="122">
        <v>2.2000000000000002</v>
      </c>
      <c r="AE77" s="122">
        <v>0.3</v>
      </c>
      <c r="AF77" s="122">
        <v>0.6</v>
      </c>
      <c r="AG77" s="122">
        <v>4.3</v>
      </c>
      <c r="AH77" s="122">
        <v>2.2999999999999998</v>
      </c>
      <c r="AI77" s="122">
        <v>1.5</v>
      </c>
      <c r="AJ77" s="122">
        <v>1.1000000000000001</v>
      </c>
      <c r="AK77" s="122">
        <v>1.2</v>
      </c>
      <c r="AL77" s="122">
        <v>2.2999999999999998</v>
      </c>
      <c r="AM77" s="122">
        <v>2.6</v>
      </c>
      <c r="AN77" s="122">
        <v>1.9</v>
      </c>
      <c r="AO77" s="122">
        <v>3.1</v>
      </c>
      <c r="AP77" s="122">
        <v>-2.2999999999999998</v>
      </c>
      <c r="AQ77" s="122">
        <v>3</v>
      </c>
      <c r="AR77" s="122">
        <v>2.6</v>
      </c>
      <c r="AS77" s="122">
        <v>1.8</v>
      </c>
      <c r="AT77" s="122">
        <v>0.2</v>
      </c>
      <c r="AU77" s="122">
        <v>-0.6</v>
      </c>
      <c r="AV77" s="122">
        <v>-0.9</v>
      </c>
      <c r="AW77" s="122">
        <v>-1.2</v>
      </c>
      <c r="AX77" s="122">
        <v>1.9</v>
      </c>
      <c r="AY77" s="122">
        <v>2.2999999999999998</v>
      </c>
      <c r="AZ77" s="122">
        <v>1.7</v>
      </c>
      <c r="BA77" s="122">
        <v>-0.4</v>
      </c>
      <c r="BB77" s="122">
        <v>5.8</v>
      </c>
      <c r="BC77" s="122">
        <v>11.9</v>
      </c>
      <c r="BD77" s="122">
        <v>3.4</v>
      </c>
      <c r="BE77" s="122">
        <v>3.4</v>
      </c>
      <c r="BF77" s="122">
        <v>1.6</v>
      </c>
      <c r="BG77" s="122">
        <v>1.7</v>
      </c>
      <c r="BH77" s="122">
        <v>1.7</v>
      </c>
      <c r="BI77" s="122">
        <v>1.7</v>
      </c>
    </row>
    <row r="78" spans="1:61" ht="15" customHeight="1" x14ac:dyDescent="0.25">
      <c r="A78" s="124"/>
      <c r="B78" s="122"/>
      <c r="C78" s="122"/>
      <c r="D78" s="122"/>
      <c r="E78" s="122"/>
      <c r="F78" s="122"/>
      <c r="G78" s="122"/>
      <c r="H78" s="122"/>
      <c r="I78" s="122"/>
      <c r="J78" s="122"/>
      <c r="K78" s="122"/>
      <c r="L78" s="122"/>
      <c r="M78" s="122"/>
      <c r="N78" s="122"/>
      <c r="O78" s="122"/>
      <c r="P78" s="122"/>
      <c r="Q78" s="122"/>
      <c r="R78" s="122"/>
      <c r="S78" s="122"/>
      <c r="T78" s="122"/>
      <c r="U78" s="122"/>
      <c r="V78" s="122"/>
      <c r="W78" s="122"/>
      <c r="X78" s="122"/>
      <c r="Y78" s="122"/>
      <c r="Z78" s="122"/>
      <c r="AA78" s="122"/>
      <c r="AB78" s="122"/>
      <c r="AC78" s="122"/>
      <c r="AD78" s="122"/>
      <c r="AE78" s="122"/>
      <c r="AF78" s="122"/>
      <c r="AG78" s="122"/>
      <c r="AH78" s="122"/>
      <c r="AI78" s="122"/>
      <c r="AJ78" s="122"/>
      <c r="AK78" s="122"/>
      <c r="AL78" s="122"/>
      <c r="AM78" s="122"/>
      <c r="AN78" s="122"/>
      <c r="AO78" s="122"/>
      <c r="AP78" s="122"/>
      <c r="AQ78" s="122"/>
      <c r="AR78" s="122"/>
      <c r="AS78" s="122"/>
      <c r="AT78" s="122"/>
      <c r="AU78" s="122"/>
      <c r="AV78" s="122"/>
      <c r="AW78" s="122"/>
      <c r="AX78" s="122"/>
      <c r="AY78" s="122"/>
      <c r="AZ78" s="122"/>
      <c r="BA78" s="122"/>
      <c r="BB78" s="122"/>
      <c r="BC78" s="122"/>
      <c r="BD78" s="122"/>
      <c r="BE78" s="122"/>
      <c r="BF78" s="122"/>
      <c r="BG78" s="122"/>
      <c r="BH78" s="122"/>
      <c r="BI78" s="122"/>
    </row>
    <row r="79" spans="1:61" ht="15" customHeight="1" x14ac:dyDescent="0.25">
      <c r="A79" s="124" t="s">
        <v>77</v>
      </c>
      <c r="B79" s="122">
        <v>8.6</v>
      </c>
      <c r="C79" s="122">
        <v>11.3</v>
      </c>
      <c r="D79" s="122">
        <v>11.4</v>
      </c>
      <c r="E79" s="122">
        <v>10.9</v>
      </c>
      <c r="F79" s="122">
        <v>13.6</v>
      </c>
      <c r="G79" s="122">
        <v>12.4</v>
      </c>
      <c r="H79" s="122">
        <v>9.8000000000000007</v>
      </c>
      <c r="I79" s="122">
        <v>6.7</v>
      </c>
      <c r="J79" s="122">
        <v>6.7</v>
      </c>
      <c r="K79" s="122">
        <v>5.8</v>
      </c>
      <c r="L79" s="122">
        <v>5.3</v>
      </c>
      <c r="M79" s="122">
        <v>3.6</v>
      </c>
      <c r="N79" s="122">
        <v>3.8</v>
      </c>
      <c r="O79" s="122">
        <v>0.3</v>
      </c>
      <c r="P79" s="122">
        <v>-0.3</v>
      </c>
      <c r="Q79" s="122">
        <v>0.7</v>
      </c>
      <c r="R79" s="122">
        <v>1.1000000000000001</v>
      </c>
      <c r="S79" s="122">
        <v>1.7</v>
      </c>
      <c r="T79" s="122">
        <v>0.5</v>
      </c>
      <c r="U79" s="122">
        <v>0.8</v>
      </c>
      <c r="V79" s="122">
        <v>2.5</v>
      </c>
      <c r="W79" s="122">
        <v>3.7</v>
      </c>
      <c r="X79" s="122">
        <v>3.7</v>
      </c>
      <c r="Y79" s="122">
        <v>1.6</v>
      </c>
      <c r="Z79" s="122">
        <v>1.9</v>
      </c>
      <c r="AA79" s="122">
        <v>2.2000000000000002</v>
      </c>
      <c r="AB79" s="122" t="s">
        <v>153</v>
      </c>
      <c r="AC79" s="122">
        <v>0.9</v>
      </c>
      <c r="AD79" s="122">
        <v>1.7</v>
      </c>
      <c r="AE79" s="122">
        <v>1.7</v>
      </c>
      <c r="AF79" s="122">
        <v>2.7</v>
      </c>
      <c r="AG79" s="122">
        <v>4</v>
      </c>
      <c r="AH79" s="122">
        <v>4.0999999999999996</v>
      </c>
      <c r="AI79" s="122">
        <v>4.5999999999999996</v>
      </c>
      <c r="AJ79" s="122">
        <v>2.9</v>
      </c>
      <c r="AK79" s="122">
        <v>1.8</v>
      </c>
      <c r="AL79" s="122">
        <v>1.7</v>
      </c>
      <c r="AM79" s="122">
        <v>2</v>
      </c>
      <c r="AN79" s="122">
        <v>2.9</v>
      </c>
      <c r="AO79" s="122">
        <v>2.6</v>
      </c>
      <c r="AP79" s="122">
        <v>1.9</v>
      </c>
      <c r="AQ79" s="122">
        <v>2.4</v>
      </c>
      <c r="AR79" s="122">
        <v>0.5</v>
      </c>
      <c r="AS79" s="122">
        <v>2.2999999999999998</v>
      </c>
      <c r="AT79" s="122">
        <v>0.4</v>
      </c>
      <c r="AU79" s="122">
        <v>0.6</v>
      </c>
      <c r="AV79" s="122">
        <v>0</v>
      </c>
      <c r="AW79" s="122">
        <v>0.1</v>
      </c>
      <c r="AX79" s="122">
        <v>1.7</v>
      </c>
      <c r="AY79" s="122">
        <v>3.2</v>
      </c>
      <c r="AZ79" s="122">
        <v>3.1</v>
      </c>
      <c r="BA79" s="122">
        <v>2</v>
      </c>
      <c r="BB79" s="122">
        <v>2.9</v>
      </c>
      <c r="BC79" s="122">
        <v>5.7</v>
      </c>
      <c r="BD79" s="122">
        <v>4.9000000000000004</v>
      </c>
      <c r="BE79" s="122">
        <v>4.8</v>
      </c>
      <c r="BF79" s="122">
        <v>2.9</v>
      </c>
      <c r="BG79" s="122">
        <v>3.3</v>
      </c>
      <c r="BH79" s="122">
        <v>2.8</v>
      </c>
      <c r="BI79" s="122">
        <v>2.6</v>
      </c>
    </row>
    <row r="80" spans="1:61" ht="15" customHeight="1" x14ac:dyDescent="0.25">
      <c r="A80" s="124"/>
      <c r="B80" s="119"/>
      <c r="C80" s="119"/>
      <c r="D80" s="119"/>
      <c r="E80" s="119"/>
      <c r="F80" s="119"/>
      <c r="G80" s="119"/>
      <c r="H80" s="119"/>
      <c r="I80" s="119"/>
      <c r="J80" s="119"/>
      <c r="K80" s="119"/>
      <c r="L80" s="119"/>
      <c r="M80" s="119"/>
      <c r="N80" s="119"/>
      <c r="O80" s="119"/>
      <c r="P80" s="119"/>
      <c r="Q80" s="119"/>
      <c r="R80" s="119"/>
      <c r="S80" s="119"/>
      <c r="T80" s="119"/>
      <c r="U80" s="119"/>
      <c r="V80" s="119"/>
      <c r="W80" s="119"/>
      <c r="X80" s="119"/>
      <c r="Y80" s="119"/>
      <c r="Z80" s="119"/>
      <c r="AA80" s="119"/>
      <c r="AB80" s="122"/>
      <c r="AC80" s="122"/>
      <c r="AD80" s="122"/>
      <c r="AE80" s="122"/>
      <c r="AF80" s="122"/>
      <c r="AG80" s="122"/>
      <c r="AH80" s="122"/>
      <c r="AI80" s="122"/>
      <c r="AJ80" s="122"/>
      <c r="AK80" s="122"/>
      <c r="AL80" s="122"/>
      <c r="AM80" s="122"/>
      <c r="AN80" s="122"/>
      <c r="AO80" s="122"/>
      <c r="AP80" s="122"/>
      <c r="AQ80" s="122"/>
      <c r="AR80" s="122"/>
      <c r="AS80" s="122"/>
      <c r="AT80" s="122"/>
      <c r="AU80" s="122"/>
      <c r="AV80" s="122"/>
      <c r="AW80" s="122"/>
      <c r="AX80" s="122"/>
      <c r="AY80" s="122"/>
      <c r="AZ80" s="122"/>
      <c r="BA80" s="122"/>
      <c r="BB80" s="122"/>
      <c r="BC80" s="122"/>
      <c r="BD80" s="122"/>
      <c r="BE80" s="122"/>
      <c r="BF80" s="122"/>
      <c r="BG80" s="122"/>
      <c r="BH80" s="122"/>
      <c r="BI80" s="122"/>
    </row>
    <row r="81" spans="1:61" ht="15" customHeight="1" x14ac:dyDescent="0.25">
      <c r="A81" s="127" t="s">
        <v>407</v>
      </c>
      <c r="AB81" s="122"/>
      <c r="AC81" s="119"/>
      <c r="AD81" s="119"/>
      <c r="AE81" s="119"/>
      <c r="AF81" s="119"/>
      <c r="AG81" s="119"/>
      <c r="AH81" s="119"/>
      <c r="AI81" s="119"/>
      <c r="AJ81" s="119"/>
      <c r="AK81" s="119"/>
      <c r="AL81" s="119"/>
      <c r="AM81" s="119"/>
      <c r="AN81" s="119"/>
      <c r="AO81" s="119"/>
      <c r="AP81" s="119"/>
      <c r="AQ81" s="119"/>
      <c r="AR81" s="119"/>
      <c r="AS81" s="119"/>
      <c r="AT81" s="119"/>
      <c r="AU81" s="119"/>
      <c r="AV81" s="119"/>
      <c r="AW81" s="119"/>
      <c r="AX81" s="119"/>
      <c r="AY81" s="119"/>
      <c r="AZ81" s="119"/>
      <c r="BA81" s="119"/>
      <c r="BB81" s="119"/>
      <c r="BC81" s="119"/>
      <c r="BD81" s="119"/>
      <c r="BE81" s="119"/>
      <c r="BF81" s="119"/>
      <c r="BG81" s="119"/>
      <c r="BH81" s="119"/>
      <c r="BI81" s="119"/>
    </row>
    <row r="82" spans="1:61" ht="15" customHeight="1" x14ac:dyDescent="0.25">
      <c r="A82" s="119"/>
      <c r="AC82" s="119"/>
      <c r="AD82" s="119"/>
      <c r="AE82" s="119"/>
      <c r="AF82" s="119"/>
      <c r="AG82" s="119"/>
      <c r="AH82" s="119"/>
      <c r="AI82" s="119"/>
      <c r="AJ82" s="119"/>
      <c r="AK82" s="119"/>
      <c r="AL82" s="119"/>
      <c r="AM82" s="119"/>
      <c r="AN82" s="119"/>
      <c r="AO82" s="119"/>
      <c r="AP82" s="119"/>
      <c r="AQ82" s="119"/>
      <c r="AR82" s="119"/>
      <c r="AS82" s="119"/>
      <c r="AT82" s="119"/>
      <c r="AU82" s="119"/>
      <c r="AV82" s="119"/>
      <c r="AW82" s="119"/>
      <c r="AX82" s="119"/>
      <c r="AY82" s="119"/>
      <c r="AZ82" s="119"/>
      <c r="BA82" s="119"/>
      <c r="BB82" s="119"/>
      <c r="BC82" s="119"/>
      <c r="BD82" s="119"/>
      <c r="BE82" s="119"/>
      <c r="BF82" s="119"/>
      <c r="BG82" s="119"/>
      <c r="BH82" s="119"/>
      <c r="BI82" s="119"/>
    </row>
    <row r="83" spans="1:61" ht="15" customHeight="1" x14ac:dyDescent="0.2"/>
    <row r="84" spans="1:61" ht="15" customHeight="1" x14ac:dyDescent="0.2"/>
    <row r="85" spans="1:61" ht="15" customHeight="1" x14ac:dyDescent="0.2"/>
    <row r="86" spans="1:61" ht="15" customHeight="1" x14ac:dyDescent="0.2"/>
  </sheetData>
  <pageMargins left="0.7" right="0.7" top="0.75" bottom="0.75" header="0.3" footer="0.3"/>
  <pageSetup paperSize="9" orientation="portrait" horizontalDpi="90" verticalDpi="9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C79672-02B8-4984-A270-86630DB2AA1A}">
  <dimension ref="A1:BI56"/>
  <sheetViews>
    <sheetView workbookViewId="0">
      <pane xSplit="1" ySplit="2" topLeftCell="B3" activePane="bottomRight" state="frozen"/>
      <selection activeCell="AA5" sqref="AA5:AB5"/>
      <selection pane="topRight" activeCell="AA5" sqref="AA5:AB5"/>
      <selection pane="bottomLeft" activeCell="AA5" sqref="AA5:AB5"/>
      <selection pane="bottomRight"/>
    </sheetView>
  </sheetViews>
  <sheetFormatPr defaultColWidth="11.42578125" defaultRowHeight="12.75" x14ac:dyDescent="0.2"/>
  <cols>
    <col min="1" max="1" width="51.7109375" style="116" customWidth="1"/>
    <col min="2" max="61" width="8" style="116" customWidth="1"/>
    <col min="62" max="16384" width="11.42578125" style="116"/>
  </cols>
  <sheetData>
    <row r="1" spans="1:61" ht="15" customHeight="1" x14ac:dyDescent="0.25">
      <c r="A1" s="235" t="str">
        <f>HYPERLINK("#'contents'!A1","to contents")</f>
        <v>to contents</v>
      </c>
    </row>
    <row r="2" spans="1:61" ht="30" customHeight="1" x14ac:dyDescent="0.25">
      <c r="A2" s="117" t="s">
        <v>503</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row>
    <row r="3" spans="1:61" ht="15" customHeight="1" x14ac:dyDescent="0.25">
      <c r="A3" s="119"/>
      <c r="B3" s="119">
        <v>1970</v>
      </c>
      <c r="C3" s="119">
        <v>1971</v>
      </c>
      <c r="D3" s="119">
        <v>1972</v>
      </c>
      <c r="E3" s="119">
        <v>1973</v>
      </c>
      <c r="F3" s="119">
        <v>1974</v>
      </c>
      <c r="G3" s="119">
        <v>1975</v>
      </c>
      <c r="H3" s="119">
        <v>1976</v>
      </c>
      <c r="I3" s="119">
        <v>1977</v>
      </c>
      <c r="J3" s="119">
        <v>1978</v>
      </c>
      <c r="K3" s="119">
        <v>1979</v>
      </c>
      <c r="L3" s="119">
        <v>1980</v>
      </c>
      <c r="M3" s="119">
        <v>1981</v>
      </c>
      <c r="N3" s="119">
        <v>1982</v>
      </c>
      <c r="O3" s="119">
        <v>1983</v>
      </c>
      <c r="P3" s="119">
        <v>1984</v>
      </c>
      <c r="Q3" s="119">
        <v>1985</v>
      </c>
      <c r="R3" s="119">
        <v>1986</v>
      </c>
      <c r="S3" s="119">
        <v>1987</v>
      </c>
      <c r="T3" s="119">
        <v>1988</v>
      </c>
      <c r="U3" s="119">
        <v>1989</v>
      </c>
      <c r="V3" s="119">
        <v>1990</v>
      </c>
      <c r="W3" s="119">
        <v>1991</v>
      </c>
      <c r="X3" s="119">
        <v>1992</v>
      </c>
      <c r="Y3" s="119">
        <v>1993</v>
      </c>
      <c r="Z3" s="119">
        <v>1994</v>
      </c>
      <c r="AA3" s="119">
        <v>1995</v>
      </c>
      <c r="AB3" s="119">
        <v>1995</v>
      </c>
      <c r="AC3" s="119">
        <v>1996</v>
      </c>
      <c r="AD3" s="119">
        <v>1997</v>
      </c>
      <c r="AE3" s="119">
        <v>1998</v>
      </c>
      <c r="AF3" s="119">
        <v>1999</v>
      </c>
      <c r="AG3" s="119">
        <v>2000</v>
      </c>
      <c r="AH3" s="119">
        <v>2001</v>
      </c>
      <c r="AI3" s="119">
        <v>2002</v>
      </c>
      <c r="AJ3" s="119">
        <v>2003</v>
      </c>
      <c r="AK3" s="119">
        <v>2004</v>
      </c>
      <c r="AL3" s="119">
        <v>2005</v>
      </c>
      <c r="AM3" s="119">
        <v>2006</v>
      </c>
      <c r="AN3" s="119">
        <v>2007</v>
      </c>
      <c r="AO3" s="119">
        <v>2008</v>
      </c>
      <c r="AP3" s="119">
        <v>2009</v>
      </c>
      <c r="AQ3" s="119">
        <v>2010</v>
      </c>
      <c r="AR3" s="119">
        <v>2011</v>
      </c>
      <c r="AS3" s="119">
        <v>2012</v>
      </c>
      <c r="AT3" s="119">
        <v>2013</v>
      </c>
      <c r="AU3" s="119">
        <v>2014</v>
      </c>
      <c r="AV3" s="119">
        <v>2015</v>
      </c>
      <c r="AW3" s="119">
        <v>2016</v>
      </c>
      <c r="AX3" s="119">
        <v>2017</v>
      </c>
      <c r="AY3" s="119">
        <v>2018</v>
      </c>
      <c r="AZ3" s="119">
        <v>2019</v>
      </c>
      <c r="BA3" s="119">
        <v>2020</v>
      </c>
      <c r="BB3" s="119">
        <v>2021</v>
      </c>
      <c r="BC3" s="119">
        <v>2022</v>
      </c>
      <c r="BD3" s="119">
        <v>2023</v>
      </c>
      <c r="BE3" s="119">
        <v>2024</v>
      </c>
      <c r="BF3" s="119">
        <v>2025</v>
      </c>
      <c r="BG3" s="119">
        <v>2026</v>
      </c>
      <c r="BH3" s="119">
        <v>2027</v>
      </c>
      <c r="BI3" s="119">
        <v>2028</v>
      </c>
    </row>
    <row r="4" spans="1:61" ht="15" customHeight="1" x14ac:dyDescent="0.25">
      <c r="A4" s="120" t="s">
        <v>85</v>
      </c>
      <c r="B4" s="119"/>
      <c r="C4" s="119"/>
      <c r="D4" s="119"/>
      <c r="E4" s="119"/>
      <c r="F4" s="119"/>
      <c r="G4" s="119"/>
      <c r="H4" s="119"/>
      <c r="I4" s="119"/>
      <c r="J4" s="119"/>
      <c r="K4" s="119"/>
      <c r="L4" s="119"/>
      <c r="M4" s="119"/>
      <c r="N4" s="119"/>
      <c r="O4" s="119"/>
      <c r="P4" s="119"/>
      <c r="Q4" s="119"/>
      <c r="R4" s="119"/>
      <c r="S4" s="119"/>
      <c r="T4" s="119"/>
      <c r="U4" s="119"/>
      <c r="V4" s="119"/>
      <c r="W4" s="119"/>
      <c r="X4" s="119"/>
      <c r="Y4" s="119"/>
      <c r="Z4" s="119"/>
      <c r="AA4" s="119" t="s">
        <v>531</v>
      </c>
      <c r="AB4" s="119" t="s">
        <v>532</v>
      </c>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c r="BG4" s="119"/>
      <c r="BH4" s="119"/>
      <c r="BI4" s="119"/>
    </row>
    <row r="5" spans="1:61" ht="15" customHeight="1" x14ac:dyDescent="0.25">
      <c r="A5" s="120"/>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9"/>
      <c r="AZ5" s="119"/>
      <c r="BA5" s="119"/>
      <c r="BB5" s="119"/>
      <c r="BC5" s="119"/>
      <c r="BD5" s="119"/>
      <c r="BE5" s="119"/>
      <c r="BF5" s="119"/>
      <c r="BG5" s="119"/>
      <c r="BH5" s="119"/>
      <c r="BI5" s="119"/>
    </row>
    <row r="6" spans="1:61" ht="15" customHeight="1" x14ac:dyDescent="0.25">
      <c r="A6" s="131"/>
      <c r="B6" s="119"/>
      <c r="C6" s="119"/>
      <c r="D6" s="119"/>
      <c r="E6" s="119"/>
      <c r="F6" s="119"/>
      <c r="G6" s="119"/>
      <c r="H6" s="119"/>
      <c r="I6" s="119"/>
      <c r="J6" s="119"/>
      <c r="K6" s="119"/>
      <c r="L6" s="119"/>
      <c r="M6" s="119"/>
      <c r="N6" s="119"/>
      <c r="O6" s="119"/>
      <c r="P6" s="119"/>
      <c r="Q6" s="119"/>
      <c r="R6" s="119"/>
      <c r="S6" s="119"/>
      <c r="T6" s="119"/>
      <c r="U6" s="119"/>
      <c r="V6" s="119"/>
      <c r="W6" s="119"/>
      <c r="X6" s="119"/>
      <c r="Y6" s="119"/>
      <c r="Z6" s="119"/>
      <c r="AA6" s="119"/>
      <c r="AB6" s="119"/>
      <c r="AC6" s="119"/>
      <c r="AD6" s="119"/>
      <c r="AE6" s="119"/>
      <c r="AF6" s="119"/>
      <c r="AG6" s="119"/>
      <c r="AH6" s="119"/>
      <c r="AI6" s="119"/>
      <c r="AJ6" s="119"/>
      <c r="AK6" s="119"/>
      <c r="AL6" s="119"/>
      <c r="AM6" s="119"/>
      <c r="AN6" s="119"/>
      <c r="AO6" s="119"/>
      <c r="AP6" s="119"/>
      <c r="AQ6" s="119"/>
      <c r="AR6" s="119"/>
      <c r="AS6" s="119"/>
      <c r="AT6" s="119"/>
      <c r="AU6" s="119"/>
      <c r="AV6" s="119"/>
      <c r="AW6" s="119"/>
      <c r="AX6" s="119"/>
      <c r="AY6" s="119"/>
      <c r="AZ6" s="119"/>
      <c r="BA6" s="119"/>
      <c r="BB6" s="119"/>
      <c r="BC6" s="119"/>
      <c r="BD6" s="119"/>
      <c r="BE6" s="119"/>
      <c r="BF6" s="119"/>
      <c r="BG6" s="119"/>
      <c r="BH6" s="119"/>
      <c r="BI6" s="119"/>
    </row>
    <row r="7" spans="1:61" ht="15" customHeight="1" x14ac:dyDescent="0.25">
      <c r="A7" s="124" t="s">
        <v>59</v>
      </c>
      <c r="B7" s="122">
        <v>33.1</v>
      </c>
      <c r="C7" s="122">
        <v>38.1</v>
      </c>
      <c r="D7" s="122">
        <v>42.7</v>
      </c>
      <c r="E7" s="122">
        <v>49.6</v>
      </c>
      <c r="F7" s="122">
        <v>57.6</v>
      </c>
      <c r="G7" s="122">
        <v>65.2</v>
      </c>
      <c r="H7" s="122">
        <v>72.599999999999994</v>
      </c>
      <c r="I7" s="122">
        <v>79.400000000000006</v>
      </c>
      <c r="J7" s="122">
        <v>86.2</v>
      </c>
      <c r="K7" s="122">
        <v>92.6</v>
      </c>
      <c r="L7" s="122">
        <v>98.5</v>
      </c>
      <c r="M7" s="122">
        <v>100.5</v>
      </c>
      <c r="N7" s="122">
        <v>103.5</v>
      </c>
      <c r="O7" s="122">
        <v>105.2</v>
      </c>
      <c r="P7" s="122">
        <v>105.6</v>
      </c>
      <c r="Q7" s="122">
        <v>109.3</v>
      </c>
      <c r="R7" s="122">
        <v>114.4</v>
      </c>
      <c r="S7" s="122">
        <v>118.2</v>
      </c>
      <c r="T7" s="122">
        <v>121.5</v>
      </c>
      <c r="U7" s="122">
        <v>125.1</v>
      </c>
      <c r="V7" s="122">
        <v>133.30000000000001</v>
      </c>
      <c r="W7" s="122">
        <v>141.9</v>
      </c>
      <c r="X7" s="122">
        <v>150.6</v>
      </c>
      <c r="Y7" s="122">
        <v>154.4</v>
      </c>
      <c r="Z7" s="122">
        <v>158.6</v>
      </c>
      <c r="AA7" s="122">
        <v>164.7</v>
      </c>
      <c r="AB7" s="122">
        <v>165.5</v>
      </c>
      <c r="AC7" s="122">
        <v>171.9</v>
      </c>
      <c r="AD7" s="122">
        <v>181.6</v>
      </c>
      <c r="AE7" s="122">
        <v>194.6</v>
      </c>
      <c r="AF7" s="122">
        <v>209.5</v>
      </c>
      <c r="AG7" s="122">
        <v>226.7</v>
      </c>
      <c r="AH7" s="122">
        <v>239.1</v>
      </c>
      <c r="AI7" s="122">
        <v>251.1</v>
      </c>
      <c r="AJ7" s="122">
        <v>257.89999999999998</v>
      </c>
      <c r="AK7" s="122">
        <v>261.60000000000002</v>
      </c>
      <c r="AL7" s="122">
        <v>265.8</v>
      </c>
      <c r="AM7" s="122">
        <v>274.60000000000002</v>
      </c>
      <c r="AN7" s="122">
        <v>290.39999999999998</v>
      </c>
      <c r="AO7" s="122">
        <v>307.60000000000002</v>
      </c>
      <c r="AP7" s="122">
        <v>312.2</v>
      </c>
      <c r="AQ7" s="122">
        <v>311.7</v>
      </c>
      <c r="AR7" s="122">
        <v>319.60000000000002</v>
      </c>
      <c r="AS7" s="122">
        <v>323.89999999999998</v>
      </c>
      <c r="AT7" s="122">
        <v>324.7</v>
      </c>
      <c r="AU7" s="122">
        <v>328.2</v>
      </c>
      <c r="AV7" s="122">
        <v>330.3</v>
      </c>
      <c r="AW7" s="122">
        <v>340.6</v>
      </c>
      <c r="AX7" s="122">
        <v>352.8</v>
      </c>
      <c r="AY7" s="122">
        <v>369.8</v>
      </c>
      <c r="AZ7" s="122">
        <v>388.9</v>
      </c>
      <c r="BA7" s="122">
        <v>402.7</v>
      </c>
      <c r="BB7" s="122">
        <v>419.3</v>
      </c>
      <c r="BC7" s="122">
        <v>451.7</v>
      </c>
      <c r="BD7" s="122">
        <v>486.7</v>
      </c>
      <c r="BE7" s="122">
        <v>518.1</v>
      </c>
      <c r="BF7" s="122">
        <v>544.1</v>
      </c>
      <c r="BG7" s="122">
        <v>571.4</v>
      </c>
      <c r="BH7" s="122">
        <v>596.1</v>
      </c>
      <c r="BI7" s="122">
        <v>620.70000000000005</v>
      </c>
    </row>
    <row r="8" spans="1:61" ht="15" customHeight="1" x14ac:dyDescent="0.25">
      <c r="A8" s="119" t="s">
        <v>60</v>
      </c>
      <c r="B8" s="122">
        <v>25.9</v>
      </c>
      <c r="C8" s="122">
        <v>29.7</v>
      </c>
      <c r="D8" s="122">
        <v>33.1</v>
      </c>
      <c r="E8" s="122">
        <v>38.6</v>
      </c>
      <c r="F8" s="122">
        <v>44.7</v>
      </c>
      <c r="G8" s="122">
        <v>50.2</v>
      </c>
      <c r="H8" s="122">
        <v>55.8</v>
      </c>
      <c r="I8" s="122">
        <v>60.8</v>
      </c>
      <c r="J8" s="122">
        <v>66.099999999999994</v>
      </c>
      <c r="K8" s="122">
        <v>70.900000000000006</v>
      </c>
      <c r="L8" s="122">
        <v>75.7</v>
      </c>
      <c r="M8" s="122">
        <v>77.099999999999994</v>
      </c>
      <c r="N8" s="122">
        <v>79.099999999999994</v>
      </c>
      <c r="O8" s="122">
        <v>80.599999999999994</v>
      </c>
      <c r="P8" s="122">
        <v>81.3</v>
      </c>
      <c r="Q8" s="122">
        <v>84.6</v>
      </c>
      <c r="R8" s="122">
        <v>89.3</v>
      </c>
      <c r="S8" s="122">
        <v>92.5</v>
      </c>
      <c r="T8" s="122">
        <v>95.9</v>
      </c>
      <c r="U8" s="122">
        <v>99.5</v>
      </c>
      <c r="V8" s="122">
        <v>106.7</v>
      </c>
      <c r="W8" s="122">
        <v>114.1</v>
      </c>
      <c r="X8" s="122">
        <v>121.2</v>
      </c>
      <c r="Y8" s="122">
        <v>123.9</v>
      </c>
      <c r="Z8" s="122">
        <v>127.3</v>
      </c>
      <c r="AA8" s="122">
        <v>132.30000000000001</v>
      </c>
      <c r="AB8" s="122">
        <v>134.30000000000001</v>
      </c>
      <c r="AC8" s="122">
        <v>140.4</v>
      </c>
      <c r="AD8" s="122">
        <v>148.69999999999999</v>
      </c>
      <c r="AE8" s="122">
        <v>160.1</v>
      </c>
      <c r="AF8" s="122">
        <v>173.2</v>
      </c>
      <c r="AG8" s="122">
        <v>188.3</v>
      </c>
      <c r="AH8" s="122">
        <v>197.9</v>
      </c>
      <c r="AI8" s="122">
        <v>207</v>
      </c>
      <c r="AJ8" s="122">
        <v>211.5</v>
      </c>
      <c r="AK8" s="122">
        <v>214.3</v>
      </c>
      <c r="AL8" s="122">
        <v>217.9</v>
      </c>
      <c r="AM8" s="122">
        <v>225.6</v>
      </c>
      <c r="AN8" s="122">
        <v>239.6</v>
      </c>
      <c r="AO8" s="122">
        <v>253.8</v>
      </c>
      <c r="AP8" s="122">
        <v>255.5</v>
      </c>
      <c r="AQ8" s="122">
        <v>253.6</v>
      </c>
      <c r="AR8" s="122">
        <v>261.5</v>
      </c>
      <c r="AS8" s="122">
        <v>265.5</v>
      </c>
      <c r="AT8" s="122">
        <v>266.39999999999998</v>
      </c>
      <c r="AU8" s="122">
        <v>269.8</v>
      </c>
      <c r="AV8" s="122">
        <v>271.60000000000002</v>
      </c>
      <c r="AW8" s="122">
        <v>280.39999999999998</v>
      </c>
      <c r="AX8" s="122">
        <v>291</v>
      </c>
      <c r="AY8" s="122">
        <v>305.89999999999998</v>
      </c>
      <c r="AZ8" s="122">
        <v>321.8</v>
      </c>
      <c r="BA8" s="122">
        <v>332.1</v>
      </c>
      <c r="BB8" s="122">
        <v>346.1</v>
      </c>
      <c r="BC8" s="122">
        <v>372.4</v>
      </c>
      <c r="BD8" s="122">
        <v>402.8</v>
      </c>
      <c r="BE8" s="122">
        <v>426.6</v>
      </c>
      <c r="BF8" s="122">
        <v>449.1</v>
      </c>
      <c r="BG8" s="122">
        <v>472.6</v>
      </c>
      <c r="BH8" s="122">
        <v>492.6</v>
      </c>
      <c r="BI8" s="122">
        <v>511.8</v>
      </c>
    </row>
    <row r="9" spans="1:61" ht="15" customHeight="1" x14ac:dyDescent="0.25">
      <c r="A9" s="119" t="s">
        <v>61</v>
      </c>
      <c r="B9" s="122">
        <v>7.2</v>
      </c>
      <c r="C9" s="122">
        <v>8.4</v>
      </c>
      <c r="D9" s="122">
        <v>9.6</v>
      </c>
      <c r="E9" s="122">
        <v>10.9</v>
      </c>
      <c r="F9" s="122">
        <v>12.8</v>
      </c>
      <c r="G9" s="122">
        <v>15</v>
      </c>
      <c r="H9" s="122">
        <v>16.899999999999999</v>
      </c>
      <c r="I9" s="122">
        <v>18.600000000000001</v>
      </c>
      <c r="J9" s="122">
        <v>20.2</v>
      </c>
      <c r="K9" s="122">
        <v>21.7</v>
      </c>
      <c r="L9" s="122">
        <v>22.8</v>
      </c>
      <c r="M9" s="122">
        <v>23.5</v>
      </c>
      <c r="N9" s="122">
        <v>24.4</v>
      </c>
      <c r="O9" s="122">
        <v>24.6</v>
      </c>
      <c r="P9" s="122">
        <v>24.4</v>
      </c>
      <c r="Q9" s="122">
        <v>24.7</v>
      </c>
      <c r="R9" s="122">
        <v>25</v>
      </c>
      <c r="S9" s="122">
        <v>25.7</v>
      </c>
      <c r="T9" s="122">
        <v>25.6</v>
      </c>
      <c r="U9" s="122">
        <v>25.6</v>
      </c>
      <c r="V9" s="122">
        <v>26.6</v>
      </c>
      <c r="W9" s="122">
        <v>27.7</v>
      </c>
      <c r="X9" s="122">
        <v>29.4</v>
      </c>
      <c r="Y9" s="122">
        <v>30.5</v>
      </c>
      <c r="Z9" s="122">
        <v>31.3</v>
      </c>
      <c r="AA9" s="122">
        <v>32.4</v>
      </c>
      <c r="AB9" s="122">
        <v>31.2</v>
      </c>
      <c r="AC9" s="122">
        <v>31.5</v>
      </c>
      <c r="AD9" s="122">
        <v>32.799999999999997</v>
      </c>
      <c r="AE9" s="122">
        <v>34.5</v>
      </c>
      <c r="AF9" s="122">
        <v>36.299999999999997</v>
      </c>
      <c r="AG9" s="122">
        <v>38.4</v>
      </c>
      <c r="AH9" s="122">
        <v>41.1</v>
      </c>
      <c r="AI9" s="122">
        <v>44</v>
      </c>
      <c r="AJ9" s="122">
        <v>46.4</v>
      </c>
      <c r="AK9" s="122">
        <v>47.3</v>
      </c>
      <c r="AL9" s="122">
        <v>47.9</v>
      </c>
      <c r="AM9" s="122">
        <v>49</v>
      </c>
      <c r="AN9" s="122">
        <v>50.8</v>
      </c>
      <c r="AO9" s="122">
        <v>53.8</v>
      </c>
      <c r="AP9" s="122">
        <v>56.7</v>
      </c>
      <c r="AQ9" s="122">
        <v>58.1</v>
      </c>
      <c r="AR9" s="122">
        <v>58.1</v>
      </c>
      <c r="AS9" s="122">
        <v>58.4</v>
      </c>
      <c r="AT9" s="122">
        <v>58.3</v>
      </c>
      <c r="AU9" s="122">
        <v>58.4</v>
      </c>
      <c r="AV9" s="122">
        <v>58.7</v>
      </c>
      <c r="AW9" s="122">
        <v>60.2</v>
      </c>
      <c r="AX9" s="122">
        <v>61.8</v>
      </c>
      <c r="AY9" s="122">
        <v>63.9</v>
      </c>
      <c r="AZ9" s="122">
        <v>67</v>
      </c>
      <c r="BA9" s="122">
        <v>70.7</v>
      </c>
      <c r="BB9" s="122">
        <v>73.2</v>
      </c>
      <c r="BC9" s="122">
        <v>79.3</v>
      </c>
      <c r="BD9" s="122">
        <v>83.9</v>
      </c>
      <c r="BE9" s="122">
        <v>91.5</v>
      </c>
      <c r="BF9" s="122">
        <v>95</v>
      </c>
      <c r="BG9" s="122">
        <v>98.8</v>
      </c>
      <c r="BH9" s="122">
        <v>103.5</v>
      </c>
      <c r="BI9" s="122">
        <v>108.9</v>
      </c>
    </row>
    <row r="10" spans="1:61" ht="15" customHeight="1" x14ac:dyDescent="0.25">
      <c r="A10" s="119" t="s">
        <v>86</v>
      </c>
      <c r="B10" s="122">
        <v>15.1</v>
      </c>
      <c r="C10" s="122">
        <v>16</v>
      </c>
      <c r="D10" s="122">
        <v>18</v>
      </c>
      <c r="E10" s="122">
        <v>20.399999999999999</v>
      </c>
      <c r="F10" s="122">
        <v>22.1</v>
      </c>
      <c r="G10" s="122">
        <v>22.1</v>
      </c>
      <c r="H10" s="122">
        <v>27</v>
      </c>
      <c r="I10" s="122">
        <v>26.8</v>
      </c>
      <c r="J10" s="122">
        <v>28.3</v>
      </c>
      <c r="K10" s="122">
        <v>29.9</v>
      </c>
      <c r="L10" s="122">
        <v>33.6</v>
      </c>
      <c r="M10" s="122">
        <v>38.299999999999997</v>
      </c>
      <c r="N10" s="122">
        <v>39.4</v>
      </c>
      <c r="O10" s="122">
        <v>42.6</v>
      </c>
      <c r="P10" s="122">
        <v>50.7</v>
      </c>
      <c r="Q10" s="122">
        <v>52.2</v>
      </c>
      <c r="R10" s="122">
        <v>51.8</v>
      </c>
      <c r="S10" s="122">
        <v>49</v>
      </c>
      <c r="T10" s="122">
        <v>53</v>
      </c>
      <c r="U10" s="122">
        <v>60.1</v>
      </c>
      <c r="V10" s="122">
        <v>62</v>
      </c>
      <c r="W10" s="122">
        <v>64.3</v>
      </c>
      <c r="X10" s="122">
        <v>64.5</v>
      </c>
      <c r="Y10" s="122">
        <v>64.400000000000006</v>
      </c>
      <c r="Z10" s="122">
        <v>73</v>
      </c>
      <c r="AA10" s="122">
        <v>77.5</v>
      </c>
      <c r="AB10" s="122">
        <v>80.400000000000006</v>
      </c>
      <c r="AC10" s="122">
        <v>84.9</v>
      </c>
      <c r="AD10" s="122">
        <v>95.3</v>
      </c>
      <c r="AE10" s="122">
        <v>102.4</v>
      </c>
      <c r="AF10" s="122">
        <v>104.4</v>
      </c>
      <c r="AG10" s="122">
        <v>111.5</v>
      </c>
      <c r="AH10" s="122">
        <v>118.2</v>
      </c>
      <c r="AI10" s="122">
        <v>119.1</v>
      </c>
      <c r="AJ10" s="122">
        <v>119.3</v>
      </c>
      <c r="AK10" s="122">
        <v>127.1</v>
      </c>
      <c r="AL10" s="122">
        <v>137.9</v>
      </c>
      <c r="AM10" s="122">
        <v>154.69999999999999</v>
      </c>
      <c r="AN10" s="122">
        <v>166.9</v>
      </c>
      <c r="AO10" s="122">
        <v>170.4</v>
      </c>
      <c r="AP10" s="122">
        <v>145.69999999999999</v>
      </c>
      <c r="AQ10" s="122">
        <v>156.1</v>
      </c>
      <c r="AR10" s="122">
        <v>158.69999999999999</v>
      </c>
      <c r="AS10" s="122">
        <v>156.4</v>
      </c>
      <c r="AT10" s="122">
        <v>157.80000000000001</v>
      </c>
      <c r="AU10" s="122">
        <v>159.4</v>
      </c>
      <c r="AV10" s="122">
        <v>173.2</v>
      </c>
      <c r="AW10" s="122">
        <v>174.4</v>
      </c>
      <c r="AX10" s="122">
        <v>185.6</v>
      </c>
      <c r="AY10" s="122">
        <v>193.4</v>
      </c>
      <c r="AZ10" s="122">
        <v>201.2</v>
      </c>
      <c r="BA10" s="122">
        <v>188.8</v>
      </c>
      <c r="BB10" s="122">
        <v>227.3</v>
      </c>
      <c r="BC10" s="122">
        <v>256.3</v>
      </c>
      <c r="BD10" s="122">
        <v>280.3</v>
      </c>
      <c r="BE10" s="122">
        <v>284.39999999999998</v>
      </c>
      <c r="BF10" s="122">
        <v>286.7</v>
      </c>
      <c r="BG10" s="122">
        <v>297.10000000000002</v>
      </c>
      <c r="BH10" s="122">
        <v>306.10000000000002</v>
      </c>
      <c r="BI10" s="122">
        <v>313.39999999999998</v>
      </c>
    </row>
    <row r="11" spans="1:61" ht="15" customHeight="1" x14ac:dyDescent="0.25">
      <c r="A11" s="124"/>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row>
    <row r="12" spans="1:61" ht="15" customHeight="1" x14ac:dyDescent="0.25">
      <c r="A12" s="119" t="s">
        <v>62</v>
      </c>
      <c r="B12" s="122">
        <v>7.3</v>
      </c>
      <c r="C12" s="122">
        <v>8.6999999999999993</v>
      </c>
      <c r="D12" s="122">
        <v>10</v>
      </c>
      <c r="E12" s="122">
        <v>11.4</v>
      </c>
      <c r="F12" s="122">
        <v>13.3</v>
      </c>
      <c r="G12" s="122">
        <v>15.4</v>
      </c>
      <c r="H12" s="122">
        <v>17.399999999999999</v>
      </c>
      <c r="I12" s="122">
        <v>19.2</v>
      </c>
      <c r="J12" s="122">
        <v>21.1</v>
      </c>
      <c r="K12" s="122">
        <v>23.2</v>
      </c>
      <c r="L12" s="122">
        <v>25.6</v>
      </c>
      <c r="M12" s="122">
        <v>28</v>
      </c>
      <c r="N12" s="122">
        <v>29.7</v>
      </c>
      <c r="O12" s="122">
        <v>30.8</v>
      </c>
      <c r="P12" s="122">
        <v>32</v>
      </c>
      <c r="Q12" s="122">
        <v>33.1</v>
      </c>
      <c r="R12" s="122">
        <v>34.299999999999997</v>
      </c>
      <c r="S12" s="122">
        <v>36.1</v>
      </c>
      <c r="T12" s="122">
        <v>38</v>
      </c>
      <c r="U12" s="122">
        <v>40</v>
      </c>
      <c r="V12" s="122">
        <v>42.3</v>
      </c>
      <c r="W12" s="122">
        <v>44.8</v>
      </c>
      <c r="X12" s="122">
        <v>47.3</v>
      </c>
      <c r="Y12" s="122">
        <v>49.3</v>
      </c>
      <c r="Z12" s="122">
        <v>50.8</v>
      </c>
      <c r="AA12" s="122">
        <v>52.5</v>
      </c>
      <c r="AB12" s="122">
        <v>52.4</v>
      </c>
      <c r="AC12" s="122">
        <v>54.4</v>
      </c>
      <c r="AD12" s="122">
        <v>56.7</v>
      </c>
      <c r="AE12" s="122">
        <v>59.6</v>
      </c>
      <c r="AF12" s="122">
        <v>63.6</v>
      </c>
      <c r="AG12" s="122">
        <v>69.099999999999994</v>
      </c>
      <c r="AH12" s="122">
        <v>74.7</v>
      </c>
      <c r="AI12" s="122">
        <v>79.5</v>
      </c>
      <c r="AJ12" s="122">
        <v>82.8</v>
      </c>
      <c r="AK12" s="122">
        <v>85.6</v>
      </c>
      <c r="AL12" s="122">
        <v>88.6</v>
      </c>
      <c r="AM12" s="122">
        <v>92.5</v>
      </c>
      <c r="AN12" s="122">
        <v>97.2</v>
      </c>
      <c r="AO12" s="122">
        <v>102.6</v>
      </c>
      <c r="AP12" s="122">
        <v>106.5</v>
      </c>
      <c r="AQ12" s="122">
        <v>109.8</v>
      </c>
      <c r="AR12" s="122">
        <v>110</v>
      </c>
      <c r="AS12" s="122">
        <v>111.2</v>
      </c>
      <c r="AT12" s="122">
        <v>113.2</v>
      </c>
      <c r="AU12" s="122">
        <v>114.4</v>
      </c>
      <c r="AV12" s="122">
        <v>115.7</v>
      </c>
      <c r="AW12" s="122">
        <v>117.9</v>
      </c>
      <c r="AX12" s="122">
        <v>121.5</v>
      </c>
      <c r="AY12" s="122">
        <v>127.5</v>
      </c>
      <c r="AZ12" s="122">
        <v>133.19999999999999</v>
      </c>
      <c r="BA12" s="122">
        <v>139.4</v>
      </c>
      <c r="BB12" s="122">
        <v>146.69999999999999</v>
      </c>
      <c r="BC12" s="122">
        <v>159.1</v>
      </c>
      <c r="BD12" s="122">
        <v>161.9</v>
      </c>
      <c r="BE12" s="122">
        <v>168.7</v>
      </c>
      <c r="BF12" s="122">
        <v>175.5</v>
      </c>
      <c r="BG12" s="122">
        <v>181.6</v>
      </c>
      <c r="BH12" s="122">
        <v>187.9</v>
      </c>
      <c r="BI12" s="122">
        <v>193.9</v>
      </c>
    </row>
    <row r="13" spans="1:61" ht="15" customHeight="1" x14ac:dyDescent="0.25">
      <c r="A13" s="119" t="s">
        <v>60</v>
      </c>
      <c r="B13" s="122">
        <v>5.9</v>
      </c>
      <c r="C13" s="122">
        <v>7</v>
      </c>
      <c r="D13" s="122">
        <v>8</v>
      </c>
      <c r="E13" s="122">
        <v>9</v>
      </c>
      <c r="F13" s="122">
        <v>10.6</v>
      </c>
      <c r="G13" s="122">
        <v>12.2</v>
      </c>
      <c r="H13" s="122">
        <v>13.8</v>
      </c>
      <c r="I13" s="122">
        <v>15.1</v>
      </c>
      <c r="J13" s="122">
        <v>16.600000000000001</v>
      </c>
      <c r="K13" s="122">
        <v>18.2</v>
      </c>
      <c r="L13" s="122">
        <v>20</v>
      </c>
      <c r="M13" s="122">
        <v>21.9</v>
      </c>
      <c r="N13" s="122">
        <v>23.2</v>
      </c>
      <c r="O13" s="122">
        <v>24.2</v>
      </c>
      <c r="P13" s="122">
        <v>25.1</v>
      </c>
      <c r="Q13" s="122">
        <v>26.1</v>
      </c>
      <c r="R13" s="122">
        <v>27.1</v>
      </c>
      <c r="S13" s="122">
        <v>28.7</v>
      </c>
      <c r="T13" s="122">
        <v>30.4</v>
      </c>
      <c r="U13" s="122">
        <v>32</v>
      </c>
      <c r="V13" s="122">
        <v>34</v>
      </c>
      <c r="W13" s="122">
        <v>36.1</v>
      </c>
      <c r="X13" s="122">
        <v>38.200000000000003</v>
      </c>
      <c r="Y13" s="122">
        <v>39.799999999999997</v>
      </c>
      <c r="Z13" s="122">
        <v>41</v>
      </c>
      <c r="AA13" s="122">
        <v>42.4</v>
      </c>
      <c r="AB13" s="122">
        <v>42.1</v>
      </c>
      <c r="AC13" s="122">
        <v>43.7</v>
      </c>
      <c r="AD13" s="122">
        <v>45.5</v>
      </c>
      <c r="AE13" s="122">
        <v>47.9</v>
      </c>
      <c r="AF13" s="122">
        <v>51.3</v>
      </c>
      <c r="AG13" s="122">
        <v>56</v>
      </c>
      <c r="AH13" s="122">
        <v>60.6</v>
      </c>
      <c r="AI13" s="122">
        <v>64.599999999999994</v>
      </c>
      <c r="AJ13" s="122">
        <v>67.099999999999994</v>
      </c>
      <c r="AK13" s="122">
        <v>69.400000000000006</v>
      </c>
      <c r="AL13" s="122">
        <v>71.8</v>
      </c>
      <c r="AM13" s="122">
        <v>75</v>
      </c>
      <c r="AN13" s="122">
        <v>78.900000000000006</v>
      </c>
      <c r="AO13" s="122">
        <v>83.5</v>
      </c>
      <c r="AP13" s="122">
        <v>86.9</v>
      </c>
      <c r="AQ13" s="122">
        <v>89.3</v>
      </c>
      <c r="AR13" s="122">
        <v>89.1</v>
      </c>
      <c r="AS13" s="122">
        <v>89.9</v>
      </c>
      <c r="AT13" s="122">
        <v>91.4</v>
      </c>
      <c r="AU13" s="122">
        <v>92.4</v>
      </c>
      <c r="AV13" s="122">
        <v>93.6</v>
      </c>
      <c r="AW13" s="122">
        <v>95.6</v>
      </c>
      <c r="AX13" s="122">
        <v>98.5</v>
      </c>
      <c r="AY13" s="122">
        <v>103.7</v>
      </c>
      <c r="AZ13" s="122">
        <v>108.6</v>
      </c>
      <c r="BA13" s="122">
        <v>114</v>
      </c>
      <c r="BB13" s="122">
        <v>120.1</v>
      </c>
      <c r="BC13" s="122">
        <v>130.4</v>
      </c>
      <c r="BD13" s="122">
        <v>131.5</v>
      </c>
      <c r="BE13" s="122">
        <v>137</v>
      </c>
      <c r="BF13" s="122">
        <v>142.80000000000001</v>
      </c>
      <c r="BG13" s="122">
        <v>147.9</v>
      </c>
      <c r="BH13" s="122">
        <v>153.1</v>
      </c>
      <c r="BI13" s="122">
        <v>157.9</v>
      </c>
    </row>
    <row r="14" spans="1:61" ht="15" customHeight="1" x14ac:dyDescent="0.25">
      <c r="A14" s="119" t="s">
        <v>61</v>
      </c>
      <c r="B14" s="122">
        <v>1.4</v>
      </c>
      <c r="C14" s="122">
        <v>1.7</v>
      </c>
      <c r="D14" s="122">
        <v>2</v>
      </c>
      <c r="E14" s="122">
        <v>2.2999999999999998</v>
      </c>
      <c r="F14" s="122">
        <v>2.7</v>
      </c>
      <c r="G14" s="122">
        <v>3.2</v>
      </c>
      <c r="H14" s="122">
        <v>3.7</v>
      </c>
      <c r="I14" s="122">
        <v>4.0999999999999996</v>
      </c>
      <c r="J14" s="122">
        <v>4.5</v>
      </c>
      <c r="K14" s="122">
        <v>5</v>
      </c>
      <c r="L14" s="122">
        <v>5.6</v>
      </c>
      <c r="M14" s="122">
        <v>6.1</v>
      </c>
      <c r="N14" s="122">
        <v>6.5</v>
      </c>
      <c r="O14" s="122">
        <v>6.7</v>
      </c>
      <c r="P14" s="122">
        <v>6.9</v>
      </c>
      <c r="Q14" s="122">
        <v>7</v>
      </c>
      <c r="R14" s="122">
        <v>7.1</v>
      </c>
      <c r="S14" s="122">
        <v>7.4</v>
      </c>
      <c r="T14" s="122">
        <v>7.7</v>
      </c>
      <c r="U14" s="122">
        <v>8</v>
      </c>
      <c r="V14" s="122">
        <v>8.3000000000000007</v>
      </c>
      <c r="W14" s="122">
        <v>8.6999999999999993</v>
      </c>
      <c r="X14" s="122">
        <v>9.1</v>
      </c>
      <c r="Y14" s="122">
        <v>9.5</v>
      </c>
      <c r="Z14" s="122">
        <v>9.8000000000000007</v>
      </c>
      <c r="AA14" s="122">
        <v>10.1</v>
      </c>
      <c r="AB14" s="122">
        <v>10.4</v>
      </c>
      <c r="AC14" s="122">
        <v>10.7</v>
      </c>
      <c r="AD14" s="122">
        <v>11.2</v>
      </c>
      <c r="AE14" s="122">
        <v>11.6</v>
      </c>
      <c r="AF14" s="122">
        <v>12.2</v>
      </c>
      <c r="AG14" s="122">
        <v>13.1</v>
      </c>
      <c r="AH14" s="122">
        <v>14</v>
      </c>
      <c r="AI14" s="122">
        <v>14.9</v>
      </c>
      <c r="AJ14" s="122">
        <v>15.7</v>
      </c>
      <c r="AK14" s="122">
        <v>16.2</v>
      </c>
      <c r="AL14" s="122">
        <v>16.8</v>
      </c>
      <c r="AM14" s="122">
        <v>17.5</v>
      </c>
      <c r="AN14" s="122">
        <v>18.3</v>
      </c>
      <c r="AO14" s="122">
        <v>19.100000000000001</v>
      </c>
      <c r="AP14" s="122">
        <v>19.7</v>
      </c>
      <c r="AQ14" s="122">
        <v>20.5</v>
      </c>
      <c r="AR14" s="122">
        <v>20.9</v>
      </c>
      <c r="AS14" s="122">
        <v>21.4</v>
      </c>
      <c r="AT14" s="122">
        <v>21.7</v>
      </c>
      <c r="AU14" s="122">
        <v>22</v>
      </c>
      <c r="AV14" s="122">
        <v>22.2</v>
      </c>
      <c r="AW14" s="122">
        <v>22.3</v>
      </c>
      <c r="AX14" s="122">
        <v>22.9</v>
      </c>
      <c r="AY14" s="122">
        <v>23.7</v>
      </c>
      <c r="AZ14" s="122">
        <v>24.6</v>
      </c>
      <c r="BA14" s="122">
        <v>25.4</v>
      </c>
      <c r="BB14" s="122">
        <v>26.7</v>
      </c>
      <c r="BC14" s="122">
        <v>28.7</v>
      </c>
      <c r="BD14" s="122">
        <v>30.3</v>
      </c>
      <c r="BE14" s="122">
        <v>31.7</v>
      </c>
      <c r="BF14" s="122">
        <v>32.700000000000003</v>
      </c>
      <c r="BG14" s="122">
        <v>33.799999999999997</v>
      </c>
      <c r="BH14" s="122">
        <v>34.9</v>
      </c>
      <c r="BI14" s="122">
        <v>36</v>
      </c>
    </row>
    <row r="15" spans="1:61" ht="15" customHeight="1" x14ac:dyDescent="0.25">
      <c r="A15" s="124"/>
      <c r="B15" s="122"/>
      <c r="C15" s="122"/>
      <c r="D15" s="122"/>
      <c r="E15" s="122"/>
      <c r="F15" s="122"/>
      <c r="G15" s="122"/>
      <c r="H15" s="122"/>
      <c r="I15" s="122"/>
      <c r="J15" s="122"/>
      <c r="K15" s="122"/>
      <c r="L15" s="122"/>
      <c r="M15" s="122"/>
      <c r="N15" s="122"/>
      <c r="O15" s="122"/>
      <c r="P15" s="122"/>
      <c r="Q15" s="122"/>
      <c r="R15" s="122"/>
      <c r="S15" s="122"/>
      <c r="T15" s="122"/>
      <c r="U15" s="122"/>
      <c r="V15" s="122"/>
      <c r="W15" s="122"/>
      <c r="X15" s="122"/>
      <c r="Y15" s="122"/>
      <c r="Z15" s="122"/>
      <c r="AA15" s="122"/>
      <c r="AB15" s="122"/>
      <c r="AC15" s="122"/>
      <c r="AD15" s="122"/>
      <c r="AE15" s="122"/>
      <c r="AF15" s="122"/>
      <c r="AG15" s="122"/>
      <c r="AH15" s="122"/>
      <c r="AI15" s="122"/>
      <c r="AJ15" s="122"/>
      <c r="AK15" s="122"/>
      <c r="AL15" s="122"/>
      <c r="AM15" s="122"/>
      <c r="AN15" s="122"/>
      <c r="AO15" s="122"/>
      <c r="AP15" s="122"/>
      <c r="AQ15" s="122"/>
      <c r="AR15" s="122"/>
      <c r="AS15" s="122"/>
      <c r="AT15" s="122"/>
      <c r="AU15" s="122"/>
      <c r="AV15" s="122"/>
      <c r="AW15" s="122"/>
      <c r="AX15" s="122"/>
      <c r="AY15" s="122"/>
      <c r="AZ15" s="122"/>
      <c r="BA15" s="122"/>
      <c r="BB15" s="122"/>
      <c r="BC15" s="122"/>
      <c r="BD15" s="122"/>
      <c r="BE15" s="122"/>
      <c r="BF15" s="122"/>
      <c r="BG15" s="122"/>
      <c r="BH15" s="122"/>
      <c r="BI15" s="122"/>
    </row>
    <row r="16" spans="1:61" ht="15" customHeight="1" x14ac:dyDescent="0.25">
      <c r="A16" s="119" t="s">
        <v>393</v>
      </c>
      <c r="B16" s="122">
        <v>5</v>
      </c>
      <c r="C16" s="122">
        <v>5.9</v>
      </c>
      <c r="D16" s="122">
        <v>6.6</v>
      </c>
      <c r="E16" s="122">
        <v>7.2</v>
      </c>
      <c r="F16" s="122">
        <v>7.5</v>
      </c>
      <c r="G16" s="122">
        <v>8.4</v>
      </c>
      <c r="H16" s="122">
        <v>9.6</v>
      </c>
      <c r="I16" s="122">
        <v>11.5</v>
      </c>
      <c r="J16" s="122">
        <v>12.2</v>
      </c>
      <c r="K16" s="122">
        <v>12.8</v>
      </c>
      <c r="L16" s="122">
        <v>13.2</v>
      </c>
      <c r="M16" s="122">
        <v>13.4</v>
      </c>
      <c r="N16" s="122">
        <v>13.7</v>
      </c>
      <c r="O16" s="122">
        <v>14</v>
      </c>
      <c r="P16" s="122">
        <v>14.9</v>
      </c>
      <c r="Q16" s="122">
        <v>15.4</v>
      </c>
      <c r="R16" s="122">
        <v>16.600000000000001</v>
      </c>
      <c r="S16" s="122">
        <v>16.600000000000001</v>
      </c>
      <c r="T16" s="122">
        <v>17.600000000000001</v>
      </c>
      <c r="U16" s="122">
        <v>18.5</v>
      </c>
      <c r="V16" s="122">
        <v>20.399999999999999</v>
      </c>
      <c r="W16" s="122">
        <v>21.8</v>
      </c>
      <c r="X16" s="122">
        <v>22.7</v>
      </c>
      <c r="Y16" s="122">
        <v>25.5</v>
      </c>
      <c r="Z16" s="122">
        <v>26.4</v>
      </c>
      <c r="AA16" s="122">
        <v>30.7</v>
      </c>
      <c r="AB16" s="122">
        <v>31.2</v>
      </c>
      <c r="AC16" s="122">
        <v>33.4</v>
      </c>
      <c r="AD16" s="122">
        <v>35.6</v>
      </c>
      <c r="AE16" s="122">
        <v>37.700000000000003</v>
      </c>
      <c r="AF16" s="122">
        <v>41.9</v>
      </c>
      <c r="AG16" s="122">
        <v>44.7</v>
      </c>
      <c r="AH16" s="122">
        <v>50</v>
      </c>
      <c r="AI16" s="122">
        <v>51.4</v>
      </c>
      <c r="AJ16" s="122">
        <v>52.9</v>
      </c>
      <c r="AK16" s="122">
        <v>55</v>
      </c>
      <c r="AL16" s="122">
        <v>58.6</v>
      </c>
      <c r="AM16" s="122">
        <v>62.8</v>
      </c>
      <c r="AN16" s="122">
        <v>64.599999999999994</v>
      </c>
      <c r="AO16" s="122">
        <v>66.5</v>
      </c>
      <c r="AP16" s="122">
        <v>60.4</v>
      </c>
      <c r="AQ16" s="122">
        <v>61.6</v>
      </c>
      <c r="AR16" s="122">
        <v>62</v>
      </c>
      <c r="AS16" s="122">
        <v>61.5</v>
      </c>
      <c r="AT16" s="122">
        <v>64.900000000000006</v>
      </c>
      <c r="AU16" s="122">
        <v>69.599999999999994</v>
      </c>
      <c r="AV16" s="122">
        <v>70.8</v>
      </c>
      <c r="AW16" s="122">
        <v>75.400000000000006</v>
      </c>
      <c r="AX16" s="122">
        <v>78.3</v>
      </c>
      <c r="AY16" s="122">
        <v>83.3</v>
      </c>
      <c r="AZ16" s="122">
        <v>89.8</v>
      </c>
      <c r="BA16" s="122">
        <v>65.599999999999994</v>
      </c>
      <c r="BB16" s="122">
        <v>77.2</v>
      </c>
      <c r="BC16" s="122">
        <v>91.5</v>
      </c>
      <c r="BD16" s="122">
        <v>99.3</v>
      </c>
      <c r="BE16" s="122">
        <v>106.1</v>
      </c>
      <c r="BF16" s="122">
        <v>108.9</v>
      </c>
      <c r="BG16" s="122">
        <v>110.5</v>
      </c>
      <c r="BH16" s="122">
        <v>115.9</v>
      </c>
      <c r="BI16" s="122">
        <v>121.2</v>
      </c>
    </row>
    <row r="17" spans="1:61" ht="15" customHeight="1" x14ac:dyDescent="0.25">
      <c r="A17" s="124"/>
      <c r="B17" s="122"/>
      <c r="C17" s="122"/>
      <c r="D17" s="122"/>
      <c r="E17" s="122"/>
      <c r="F17" s="122"/>
      <c r="G17" s="122"/>
      <c r="H17" s="122"/>
      <c r="I17" s="122"/>
      <c r="J17" s="122"/>
      <c r="K17" s="122"/>
      <c r="L17" s="122"/>
      <c r="M17" s="122"/>
      <c r="N17" s="122"/>
      <c r="O17" s="122"/>
      <c r="P17" s="122"/>
      <c r="Q17" s="122"/>
      <c r="R17" s="122"/>
      <c r="S17" s="122"/>
      <c r="T17" s="122"/>
      <c r="U17" s="122"/>
      <c r="V17" s="122"/>
      <c r="W17" s="122"/>
      <c r="X17" s="122"/>
      <c r="Y17" s="122"/>
      <c r="Z17" s="122"/>
      <c r="AA17" s="122"/>
      <c r="AB17" s="122"/>
      <c r="AC17" s="122"/>
      <c r="AD17" s="122"/>
      <c r="AE17" s="122"/>
      <c r="AF17" s="122"/>
      <c r="AG17" s="122"/>
      <c r="AH17" s="122"/>
      <c r="AI17" s="122"/>
      <c r="AJ17" s="122"/>
      <c r="AK17" s="122"/>
      <c r="AL17" s="122"/>
      <c r="AM17" s="122"/>
      <c r="AN17" s="122"/>
      <c r="AO17" s="122"/>
      <c r="AP17" s="122"/>
      <c r="AQ17" s="122"/>
      <c r="AR17" s="122"/>
      <c r="AS17" s="122"/>
      <c r="AT17" s="122"/>
      <c r="AU17" s="122"/>
      <c r="AV17" s="122"/>
      <c r="AW17" s="122"/>
      <c r="AX17" s="122"/>
      <c r="AY17" s="122"/>
      <c r="AZ17" s="122"/>
      <c r="BA17" s="122"/>
      <c r="BB17" s="122"/>
      <c r="BC17" s="122"/>
      <c r="BD17" s="122"/>
      <c r="BE17" s="122"/>
      <c r="BF17" s="122"/>
      <c r="BG17" s="122"/>
      <c r="BH17" s="122"/>
      <c r="BI17" s="122"/>
    </row>
    <row r="18" spans="1:61" ht="15" customHeight="1" x14ac:dyDescent="0.25">
      <c r="A18" s="124" t="s">
        <v>63</v>
      </c>
      <c r="B18" s="122">
        <v>60.5</v>
      </c>
      <c r="C18" s="122">
        <v>68.7</v>
      </c>
      <c r="D18" s="122">
        <v>77.3</v>
      </c>
      <c r="E18" s="122">
        <v>88.5</v>
      </c>
      <c r="F18" s="122">
        <v>100.5</v>
      </c>
      <c r="G18" s="122">
        <v>111.1</v>
      </c>
      <c r="H18" s="122">
        <v>126.6</v>
      </c>
      <c r="I18" s="122">
        <v>136.9</v>
      </c>
      <c r="J18" s="122">
        <v>147.80000000000001</v>
      </c>
      <c r="K18" s="122">
        <v>158.4</v>
      </c>
      <c r="L18" s="122">
        <v>170.8</v>
      </c>
      <c r="M18" s="122">
        <v>180.3</v>
      </c>
      <c r="N18" s="122">
        <v>186.3</v>
      </c>
      <c r="O18" s="122">
        <v>192.7</v>
      </c>
      <c r="P18" s="122">
        <v>203.2</v>
      </c>
      <c r="Q18" s="122">
        <v>210</v>
      </c>
      <c r="R18" s="122">
        <v>217.1</v>
      </c>
      <c r="S18" s="122">
        <v>219.9</v>
      </c>
      <c r="T18" s="122">
        <v>230.2</v>
      </c>
      <c r="U18" s="122">
        <v>243.7</v>
      </c>
      <c r="V18" s="122">
        <v>257.89999999999998</v>
      </c>
      <c r="W18" s="122">
        <v>272.8</v>
      </c>
      <c r="X18" s="122">
        <v>285.10000000000002</v>
      </c>
      <c r="Y18" s="122">
        <v>293.60000000000002</v>
      </c>
      <c r="Z18" s="122">
        <v>308.89999999999998</v>
      </c>
      <c r="AA18" s="122">
        <v>325.3</v>
      </c>
      <c r="AB18" s="122">
        <v>329.5</v>
      </c>
      <c r="AC18" s="122">
        <v>344.6</v>
      </c>
      <c r="AD18" s="122">
        <v>369</v>
      </c>
      <c r="AE18" s="122">
        <v>394.3</v>
      </c>
      <c r="AF18" s="122">
        <v>419.5</v>
      </c>
      <c r="AG18" s="122">
        <v>452</v>
      </c>
      <c r="AH18" s="122">
        <v>481.9</v>
      </c>
      <c r="AI18" s="122">
        <v>501.1</v>
      </c>
      <c r="AJ18" s="122">
        <v>512.79999999999995</v>
      </c>
      <c r="AK18" s="122">
        <v>529.29999999999995</v>
      </c>
      <c r="AL18" s="122">
        <v>550.9</v>
      </c>
      <c r="AM18" s="122">
        <v>584.5</v>
      </c>
      <c r="AN18" s="122">
        <v>619.20000000000005</v>
      </c>
      <c r="AO18" s="122">
        <v>647.20000000000005</v>
      </c>
      <c r="AP18" s="122">
        <v>624.79999999999995</v>
      </c>
      <c r="AQ18" s="122">
        <v>639.20000000000005</v>
      </c>
      <c r="AR18" s="122">
        <v>650.4</v>
      </c>
      <c r="AS18" s="122">
        <v>653</v>
      </c>
      <c r="AT18" s="122">
        <v>660.5</v>
      </c>
      <c r="AU18" s="122">
        <v>671.6</v>
      </c>
      <c r="AV18" s="122">
        <v>690</v>
      </c>
      <c r="AW18" s="122">
        <v>708.3</v>
      </c>
      <c r="AX18" s="122">
        <v>738.1</v>
      </c>
      <c r="AY18" s="122">
        <v>774</v>
      </c>
      <c r="AZ18" s="122">
        <v>813.1</v>
      </c>
      <c r="BA18" s="122">
        <v>796.5</v>
      </c>
      <c r="BB18" s="122">
        <v>870.6</v>
      </c>
      <c r="BC18" s="122">
        <v>958.5</v>
      </c>
      <c r="BD18" s="122">
        <v>1028.2</v>
      </c>
      <c r="BE18" s="122">
        <v>1077.2</v>
      </c>
      <c r="BF18" s="122">
        <v>1115.2</v>
      </c>
      <c r="BG18" s="122">
        <v>1160.5999999999999</v>
      </c>
      <c r="BH18" s="122">
        <v>1206.0999999999999</v>
      </c>
      <c r="BI18" s="122">
        <v>1249.0999999999999</v>
      </c>
    </row>
    <row r="19" spans="1:61" ht="15" customHeight="1" x14ac:dyDescent="0.25">
      <c r="A19" s="119"/>
      <c r="B19" s="122"/>
      <c r="C19" s="122"/>
      <c r="D19" s="122"/>
      <c r="E19" s="122"/>
      <c r="F19" s="122"/>
      <c r="G19" s="122"/>
      <c r="H19" s="122"/>
      <c r="I19" s="122"/>
      <c r="J19" s="122"/>
      <c r="K19" s="122"/>
      <c r="L19" s="122"/>
      <c r="M19" s="122"/>
      <c r="N19" s="122"/>
      <c r="O19" s="122"/>
      <c r="P19" s="122"/>
      <c r="Q19" s="122"/>
      <c r="R19" s="122"/>
      <c r="S19" s="122"/>
      <c r="T19" s="122"/>
      <c r="U19" s="122"/>
      <c r="V19" s="122"/>
      <c r="W19" s="122"/>
      <c r="X19" s="122"/>
      <c r="Y19" s="122"/>
      <c r="Z19" s="122"/>
      <c r="AA19" s="122"/>
      <c r="AB19" s="122"/>
      <c r="AC19" s="122"/>
      <c r="AD19" s="122"/>
      <c r="AE19" s="122"/>
      <c r="AF19" s="122"/>
      <c r="AG19" s="122"/>
      <c r="AH19" s="122"/>
      <c r="AI19" s="122"/>
      <c r="AJ19" s="122"/>
      <c r="AK19" s="122"/>
      <c r="AL19" s="122"/>
      <c r="AM19" s="122"/>
      <c r="AN19" s="122"/>
      <c r="AO19" s="122"/>
      <c r="AP19" s="122"/>
      <c r="AQ19" s="122"/>
      <c r="AR19" s="122"/>
      <c r="AS19" s="122"/>
      <c r="AT19" s="122"/>
      <c r="AU19" s="122"/>
      <c r="AV19" s="122"/>
      <c r="AW19" s="122"/>
      <c r="AX19" s="122"/>
      <c r="AY19" s="122"/>
      <c r="AZ19" s="122"/>
      <c r="BA19" s="122"/>
      <c r="BB19" s="122"/>
      <c r="BC19" s="122"/>
      <c r="BD19" s="122"/>
      <c r="BE19" s="122"/>
      <c r="BF19" s="122"/>
      <c r="BG19" s="122"/>
      <c r="BH19" s="122"/>
      <c r="BI19" s="122"/>
    </row>
    <row r="20" spans="1:61" ht="15" customHeight="1" x14ac:dyDescent="0.25">
      <c r="A20" s="124" t="s">
        <v>64</v>
      </c>
      <c r="B20" s="122">
        <v>25.6</v>
      </c>
      <c r="C20" s="122">
        <v>28.2</v>
      </c>
      <c r="D20" s="122">
        <v>29.5</v>
      </c>
      <c r="E20" s="122">
        <v>35.1</v>
      </c>
      <c r="F20" s="122">
        <v>47.3</v>
      </c>
      <c r="G20" s="122">
        <v>48.6</v>
      </c>
      <c r="H20" s="122">
        <v>56.5</v>
      </c>
      <c r="I20" s="122">
        <v>60.8</v>
      </c>
      <c r="J20" s="122">
        <v>64.099999999999994</v>
      </c>
      <c r="K20" s="122">
        <v>74</v>
      </c>
      <c r="L20" s="122">
        <v>84.9</v>
      </c>
      <c r="M20" s="122">
        <v>90.3</v>
      </c>
      <c r="N20" s="122">
        <v>92.8</v>
      </c>
      <c r="O20" s="122">
        <v>97.5</v>
      </c>
      <c r="P20" s="122">
        <v>107.6</v>
      </c>
      <c r="Q20" s="122">
        <v>117.2</v>
      </c>
      <c r="R20" s="122">
        <v>102.4</v>
      </c>
      <c r="S20" s="122">
        <v>102.9</v>
      </c>
      <c r="T20" s="122">
        <v>109.4</v>
      </c>
      <c r="U20" s="122">
        <v>124.4</v>
      </c>
      <c r="V20" s="122">
        <v>128</v>
      </c>
      <c r="W20" s="122">
        <v>136.69999999999999</v>
      </c>
      <c r="X20" s="122">
        <v>138.5</v>
      </c>
      <c r="Y20" s="122">
        <v>136.4</v>
      </c>
      <c r="Z20" s="122">
        <v>149.19999999999999</v>
      </c>
      <c r="AA20" s="122">
        <v>165.2</v>
      </c>
      <c r="AB20" s="122">
        <v>166.7</v>
      </c>
      <c r="AC20" s="122">
        <v>176.9</v>
      </c>
      <c r="AD20" s="122">
        <v>199.2</v>
      </c>
      <c r="AE20" s="122">
        <v>209.8</v>
      </c>
      <c r="AF20" s="122">
        <v>228.6</v>
      </c>
      <c r="AG20" s="122">
        <v>268.89999999999998</v>
      </c>
      <c r="AH20" s="122">
        <v>273.39999999999998</v>
      </c>
      <c r="AI20" s="122">
        <v>267.2</v>
      </c>
      <c r="AJ20" s="122">
        <v>269.89999999999998</v>
      </c>
      <c r="AK20" s="122">
        <v>290.8</v>
      </c>
      <c r="AL20" s="122">
        <v>315</v>
      </c>
      <c r="AM20" s="122">
        <v>348.3</v>
      </c>
      <c r="AN20" s="122">
        <v>381.9</v>
      </c>
      <c r="AO20" s="122">
        <v>396.5</v>
      </c>
      <c r="AP20" s="122">
        <v>341.5</v>
      </c>
      <c r="AQ20" s="122">
        <v>394.5</v>
      </c>
      <c r="AR20" s="122">
        <v>435.5</v>
      </c>
      <c r="AS20" s="122">
        <v>455.5</v>
      </c>
      <c r="AT20" s="122">
        <v>460.1</v>
      </c>
      <c r="AU20" s="122">
        <v>466.6</v>
      </c>
      <c r="AV20" s="122">
        <v>518.6</v>
      </c>
      <c r="AW20" s="122">
        <v>491</v>
      </c>
      <c r="AX20" s="122">
        <v>536.20000000000005</v>
      </c>
      <c r="AY20" s="122">
        <v>573.79999999999995</v>
      </c>
      <c r="AZ20" s="122">
        <v>591.4</v>
      </c>
      <c r="BA20" s="122">
        <v>543.20000000000005</v>
      </c>
      <c r="BB20" s="122">
        <v>634.20000000000005</v>
      </c>
      <c r="BC20" s="122">
        <v>795.2</v>
      </c>
      <c r="BD20" s="122">
        <v>808.3</v>
      </c>
      <c r="BE20" s="122">
        <v>853.8</v>
      </c>
      <c r="BF20" s="122">
        <v>885.3</v>
      </c>
      <c r="BG20" s="122">
        <v>911.9</v>
      </c>
      <c r="BH20" s="122">
        <v>941.5</v>
      </c>
      <c r="BI20" s="122">
        <v>979.3</v>
      </c>
    </row>
    <row r="21" spans="1:61" ht="15" customHeight="1" x14ac:dyDescent="0.25">
      <c r="A21" s="119"/>
      <c r="B21" s="122"/>
      <c r="C21" s="122"/>
      <c r="D21" s="122"/>
      <c r="E21" s="122"/>
      <c r="F21" s="122"/>
      <c r="G21" s="122"/>
      <c r="H21" s="122"/>
      <c r="I21" s="122"/>
      <c r="J21" s="122"/>
      <c r="K21" s="122"/>
      <c r="L21" s="122"/>
      <c r="M21" s="122"/>
      <c r="N21" s="122"/>
      <c r="O21" s="122"/>
      <c r="P21" s="122"/>
      <c r="Q21" s="122"/>
      <c r="R21" s="122"/>
      <c r="S21" s="122"/>
      <c r="T21" s="122"/>
      <c r="U21" s="122"/>
      <c r="V21" s="122"/>
      <c r="W21" s="122"/>
      <c r="X21" s="122"/>
      <c r="Y21" s="122"/>
      <c r="Z21" s="122"/>
      <c r="AA21" s="122"/>
      <c r="AB21" s="122"/>
      <c r="AC21" s="122"/>
      <c r="AD21" s="122"/>
      <c r="AE21" s="122"/>
      <c r="AF21" s="122"/>
      <c r="AG21" s="122"/>
      <c r="AH21" s="122"/>
      <c r="AI21" s="122"/>
      <c r="AJ21" s="122"/>
      <c r="AK21" s="122"/>
      <c r="AL21" s="122"/>
      <c r="AM21" s="122"/>
      <c r="AN21" s="122"/>
      <c r="AO21" s="122"/>
      <c r="AP21" s="122"/>
      <c r="AQ21" s="122"/>
      <c r="AR21" s="122"/>
      <c r="AS21" s="122"/>
      <c r="AT21" s="122"/>
      <c r="AU21" s="122"/>
      <c r="AV21" s="122"/>
      <c r="AW21" s="122"/>
      <c r="AX21" s="122"/>
      <c r="AY21" s="122"/>
      <c r="AZ21" s="122"/>
      <c r="BA21" s="122"/>
      <c r="BB21" s="122"/>
      <c r="BC21" s="122"/>
      <c r="BD21" s="122"/>
      <c r="BE21" s="122"/>
      <c r="BF21" s="122"/>
      <c r="BG21" s="122"/>
      <c r="BH21" s="122"/>
      <c r="BI21" s="122"/>
    </row>
    <row r="22" spans="1:61" ht="15" customHeight="1" x14ac:dyDescent="0.25">
      <c r="A22" s="124" t="s">
        <v>65</v>
      </c>
      <c r="B22" s="122">
        <v>86.1</v>
      </c>
      <c r="C22" s="122">
        <v>96.9</v>
      </c>
      <c r="D22" s="122">
        <v>106.8</v>
      </c>
      <c r="E22" s="122">
        <v>123.6</v>
      </c>
      <c r="F22" s="122">
        <v>147.80000000000001</v>
      </c>
      <c r="G22" s="122">
        <v>159.69999999999999</v>
      </c>
      <c r="H22" s="122">
        <v>183.2</v>
      </c>
      <c r="I22" s="122">
        <v>197.7</v>
      </c>
      <c r="J22" s="122">
        <v>211.9</v>
      </c>
      <c r="K22" s="122">
        <v>232.5</v>
      </c>
      <c r="L22" s="122">
        <v>255.7</v>
      </c>
      <c r="M22" s="122">
        <v>270.5</v>
      </c>
      <c r="N22" s="122">
        <v>279.10000000000002</v>
      </c>
      <c r="O22" s="122">
        <v>290.2</v>
      </c>
      <c r="P22" s="122">
        <v>310.8</v>
      </c>
      <c r="Q22" s="122">
        <v>327.3</v>
      </c>
      <c r="R22" s="122">
        <v>319.39999999999998</v>
      </c>
      <c r="S22" s="122">
        <v>322.89999999999998</v>
      </c>
      <c r="T22" s="122">
        <v>339.6</v>
      </c>
      <c r="U22" s="122">
        <v>368.1</v>
      </c>
      <c r="V22" s="122">
        <v>386</v>
      </c>
      <c r="W22" s="122">
        <v>409.5</v>
      </c>
      <c r="X22" s="122">
        <v>423.6</v>
      </c>
      <c r="Y22" s="122">
        <v>430</v>
      </c>
      <c r="Z22" s="122">
        <v>458.1</v>
      </c>
      <c r="AA22" s="122">
        <v>490.5</v>
      </c>
      <c r="AB22" s="122">
        <v>496.3</v>
      </c>
      <c r="AC22" s="122">
        <v>521.6</v>
      </c>
      <c r="AD22" s="122">
        <v>568.29999999999995</v>
      </c>
      <c r="AE22" s="122">
        <v>604.1</v>
      </c>
      <c r="AF22" s="122">
        <v>648.1</v>
      </c>
      <c r="AG22" s="122">
        <v>720.9</v>
      </c>
      <c r="AH22" s="122">
        <v>755.3</v>
      </c>
      <c r="AI22" s="122">
        <v>768.3</v>
      </c>
      <c r="AJ22" s="122">
        <v>782.7</v>
      </c>
      <c r="AK22" s="122">
        <v>820</v>
      </c>
      <c r="AL22" s="122">
        <v>865.8</v>
      </c>
      <c r="AM22" s="122">
        <v>932.9</v>
      </c>
      <c r="AN22" s="122">
        <v>1001.1</v>
      </c>
      <c r="AO22" s="122">
        <v>1043.7</v>
      </c>
      <c r="AP22" s="122">
        <v>966.3</v>
      </c>
      <c r="AQ22" s="122">
        <v>1033.7</v>
      </c>
      <c r="AR22" s="122">
        <v>1085.9000000000001</v>
      </c>
      <c r="AS22" s="122">
        <v>1108.5</v>
      </c>
      <c r="AT22" s="122">
        <v>1120.5999999999999</v>
      </c>
      <c r="AU22" s="122">
        <v>1138.0999999999999</v>
      </c>
      <c r="AV22" s="122">
        <v>1208.5999999999999</v>
      </c>
      <c r="AW22" s="122">
        <v>1199.4000000000001</v>
      </c>
      <c r="AX22" s="122">
        <v>1274.3</v>
      </c>
      <c r="AY22" s="122">
        <v>1347.8</v>
      </c>
      <c r="AZ22" s="122">
        <v>1404.4</v>
      </c>
      <c r="BA22" s="122">
        <v>1339.7</v>
      </c>
      <c r="BB22" s="122">
        <v>1504.8</v>
      </c>
      <c r="BC22" s="122">
        <v>1753.8</v>
      </c>
      <c r="BD22" s="122">
        <v>1836.5</v>
      </c>
      <c r="BE22" s="122">
        <v>1931</v>
      </c>
      <c r="BF22" s="122">
        <v>2000.5</v>
      </c>
      <c r="BG22" s="122">
        <v>2072.5</v>
      </c>
      <c r="BH22" s="122">
        <v>2147.6</v>
      </c>
      <c r="BI22" s="122">
        <v>2228.3000000000002</v>
      </c>
    </row>
    <row r="23" spans="1:61" ht="15" customHeight="1" x14ac:dyDescent="0.25">
      <c r="A23" s="124"/>
      <c r="B23" s="122"/>
      <c r="C23" s="122"/>
      <c r="D23" s="122"/>
      <c r="E23" s="122"/>
      <c r="F23" s="122"/>
      <c r="G23" s="122"/>
      <c r="H23" s="122"/>
      <c r="I23" s="122"/>
      <c r="J23" s="122"/>
      <c r="K23" s="122"/>
      <c r="L23" s="122"/>
      <c r="M23" s="122"/>
      <c r="N23" s="122"/>
      <c r="O23" s="122"/>
      <c r="P23" s="122"/>
      <c r="Q23" s="122"/>
      <c r="R23" s="122"/>
      <c r="S23" s="122"/>
      <c r="T23" s="122"/>
      <c r="U23" s="122"/>
      <c r="V23" s="122"/>
      <c r="W23" s="122"/>
      <c r="X23" s="122"/>
      <c r="Y23" s="122"/>
      <c r="Z23" s="122"/>
      <c r="AA23" s="122"/>
      <c r="AB23" s="122"/>
      <c r="AC23" s="122"/>
      <c r="AD23" s="122"/>
      <c r="AE23" s="122"/>
      <c r="AF23" s="122"/>
      <c r="AG23" s="122"/>
      <c r="AH23" s="122"/>
      <c r="AI23" s="122"/>
      <c r="AJ23" s="122"/>
      <c r="AK23" s="122"/>
      <c r="AL23" s="122"/>
      <c r="AM23" s="122"/>
      <c r="AN23" s="122"/>
      <c r="AO23" s="122"/>
      <c r="AP23" s="122"/>
      <c r="AQ23" s="122"/>
      <c r="AR23" s="122"/>
      <c r="AS23" s="122"/>
      <c r="AT23" s="122"/>
      <c r="AU23" s="122"/>
      <c r="AV23" s="122"/>
      <c r="AW23" s="122"/>
      <c r="AX23" s="122"/>
      <c r="AY23" s="122"/>
      <c r="AZ23" s="122"/>
      <c r="BA23" s="122"/>
      <c r="BB23" s="122"/>
      <c r="BC23" s="122"/>
      <c r="BD23" s="122"/>
      <c r="BE23" s="122"/>
      <c r="BF23" s="122"/>
      <c r="BG23" s="122"/>
      <c r="BH23" s="122"/>
      <c r="BI23" s="122"/>
    </row>
    <row r="24" spans="1:61" ht="15" customHeight="1" x14ac:dyDescent="0.25">
      <c r="A24" s="124" t="s">
        <v>66</v>
      </c>
      <c r="B24" s="122">
        <v>42.7</v>
      </c>
      <c r="C24" s="122">
        <v>48.3</v>
      </c>
      <c r="D24" s="122">
        <v>54.1</v>
      </c>
      <c r="E24" s="122">
        <v>62</v>
      </c>
      <c r="F24" s="122">
        <v>71.099999999999994</v>
      </c>
      <c r="G24" s="122">
        <v>81.099999999999994</v>
      </c>
      <c r="H24" s="122">
        <v>92.7</v>
      </c>
      <c r="I24" s="122">
        <v>102.4</v>
      </c>
      <c r="J24" s="122">
        <v>111.8</v>
      </c>
      <c r="K24" s="122">
        <v>120</v>
      </c>
      <c r="L24" s="122">
        <v>129.30000000000001</v>
      </c>
      <c r="M24" s="122">
        <v>134.5</v>
      </c>
      <c r="N24" s="122">
        <v>140.30000000000001</v>
      </c>
      <c r="O24" s="122">
        <v>145.19999999999999</v>
      </c>
      <c r="P24" s="122">
        <v>148.4</v>
      </c>
      <c r="Q24" s="122">
        <v>154.6</v>
      </c>
      <c r="R24" s="122">
        <v>158.4</v>
      </c>
      <c r="S24" s="122">
        <v>163.4</v>
      </c>
      <c r="T24" s="122">
        <v>167</v>
      </c>
      <c r="U24" s="122">
        <v>174.1</v>
      </c>
      <c r="V24" s="122">
        <v>182.9</v>
      </c>
      <c r="W24" s="122">
        <v>194.9</v>
      </c>
      <c r="X24" s="122">
        <v>204.3</v>
      </c>
      <c r="Y24" s="122">
        <v>211.4</v>
      </c>
      <c r="Z24" s="122">
        <v>221.3</v>
      </c>
      <c r="AA24" s="122">
        <v>232</v>
      </c>
      <c r="AB24" s="122">
        <v>236.1</v>
      </c>
      <c r="AC24" s="122">
        <v>246</v>
      </c>
      <c r="AD24" s="122">
        <v>261.2</v>
      </c>
      <c r="AE24" s="122">
        <v>279.7</v>
      </c>
      <c r="AF24" s="122">
        <v>299.39999999999998</v>
      </c>
      <c r="AG24" s="122">
        <v>320.39999999999998</v>
      </c>
      <c r="AH24" s="122">
        <v>340.8</v>
      </c>
      <c r="AI24" s="122">
        <v>361.6</v>
      </c>
      <c r="AJ24" s="122">
        <v>373.7</v>
      </c>
      <c r="AK24" s="122">
        <v>380.8</v>
      </c>
      <c r="AL24" s="122">
        <v>391.6</v>
      </c>
      <c r="AM24" s="122">
        <v>411.4</v>
      </c>
      <c r="AN24" s="122">
        <v>430.7</v>
      </c>
      <c r="AO24" s="122">
        <v>447.5</v>
      </c>
      <c r="AP24" s="122">
        <v>448</v>
      </c>
      <c r="AQ24" s="122">
        <v>458.3</v>
      </c>
      <c r="AR24" s="122">
        <v>464.5</v>
      </c>
      <c r="AS24" s="122">
        <v>467.1</v>
      </c>
      <c r="AT24" s="122">
        <v>470.8</v>
      </c>
      <c r="AU24" s="122">
        <v>476.7</v>
      </c>
      <c r="AV24" s="122">
        <v>483.2</v>
      </c>
      <c r="AW24" s="122">
        <v>490.9</v>
      </c>
      <c r="AX24" s="122">
        <v>506.8</v>
      </c>
      <c r="AY24" s="122">
        <v>530.20000000000005</v>
      </c>
      <c r="AZ24" s="122">
        <v>553.70000000000005</v>
      </c>
      <c r="BA24" s="122">
        <v>543</v>
      </c>
      <c r="BB24" s="122">
        <v>585.1</v>
      </c>
      <c r="BC24" s="122">
        <v>651.6</v>
      </c>
      <c r="BD24" s="122">
        <v>707</v>
      </c>
      <c r="BE24" s="122">
        <v>750.1</v>
      </c>
      <c r="BF24" s="122">
        <v>778.2</v>
      </c>
      <c r="BG24" s="122">
        <v>812.2</v>
      </c>
      <c r="BH24" s="122">
        <v>850.8</v>
      </c>
      <c r="BI24" s="122">
        <v>889.3</v>
      </c>
    </row>
    <row r="25" spans="1:61" ht="15" customHeight="1" x14ac:dyDescent="0.25">
      <c r="A25" s="124" t="s">
        <v>67</v>
      </c>
      <c r="B25" s="122">
        <v>31.8</v>
      </c>
      <c r="C25" s="122">
        <v>35.299999999999997</v>
      </c>
      <c r="D25" s="122">
        <v>39.1</v>
      </c>
      <c r="E25" s="122">
        <v>44.7</v>
      </c>
      <c r="F25" s="122">
        <v>50.6</v>
      </c>
      <c r="G25" s="122">
        <v>56.8</v>
      </c>
      <c r="H25" s="122">
        <v>65.099999999999994</v>
      </c>
      <c r="I25" s="122">
        <v>71.599999999999994</v>
      </c>
      <c r="J25" s="122">
        <v>78</v>
      </c>
      <c r="K25" s="122">
        <v>83.1</v>
      </c>
      <c r="L25" s="122">
        <v>89.5</v>
      </c>
      <c r="M25" s="122">
        <v>92.4</v>
      </c>
      <c r="N25" s="122">
        <v>96</v>
      </c>
      <c r="O25" s="122">
        <v>99.7</v>
      </c>
      <c r="P25" s="122">
        <v>103.2</v>
      </c>
      <c r="Q25" s="122">
        <v>107.1</v>
      </c>
      <c r="R25" s="122">
        <v>109.6</v>
      </c>
      <c r="S25" s="122">
        <v>112.1</v>
      </c>
      <c r="T25" s="122">
        <v>114.9</v>
      </c>
      <c r="U25" s="122">
        <v>120.8</v>
      </c>
      <c r="V25" s="122">
        <v>127.1</v>
      </c>
      <c r="W25" s="122">
        <v>135.5</v>
      </c>
      <c r="X25" s="122">
        <v>141</v>
      </c>
      <c r="Y25" s="122">
        <v>145.1</v>
      </c>
      <c r="Z25" s="122">
        <v>151.9</v>
      </c>
      <c r="AA25" s="122">
        <v>159.19999999999999</v>
      </c>
      <c r="AB25" s="122">
        <v>162.19999999999999</v>
      </c>
      <c r="AC25" s="122">
        <v>172.4</v>
      </c>
      <c r="AD25" s="122">
        <v>183.7</v>
      </c>
      <c r="AE25" s="122">
        <v>197.5</v>
      </c>
      <c r="AF25" s="122">
        <v>213</v>
      </c>
      <c r="AG25" s="122">
        <v>227.5</v>
      </c>
      <c r="AH25" s="122">
        <v>239.6</v>
      </c>
      <c r="AI25" s="122">
        <v>250.7</v>
      </c>
      <c r="AJ25" s="122">
        <v>256.2</v>
      </c>
      <c r="AK25" s="122">
        <v>261.60000000000002</v>
      </c>
      <c r="AL25" s="122">
        <v>268.89999999999998</v>
      </c>
      <c r="AM25" s="122">
        <v>275.89999999999998</v>
      </c>
      <c r="AN25" s="122">
        <v>286.8</v>
      </c>
      <c r="AO25" s="122">
        <v>295.39999999999998</v>
      </c>
      <c r="AP25" s="122">
        <v>285.5</v>
      </c>
      <c r="AQ25" s="122">
        <v>290.5</v>
      </c>
      <c r="AR25" s="122">
        <v>296.8</v>
      </c>
      <c r="AS25" s="122">
        <v>297.2</v>
      </c>
      <c r="AT25" s="122">
        <v>300.39999999999998</v>
      </c>
      <c r="AU25" s="122">
        <v>304.2</v>
      </c>
      <c r="AV25" s="122">
        <v>310.8</v>
      </c>
      <c r="AW25" s="122">
        <v>316</v>
      </c>
      <c r="AX25" s="122">
        <v>327.3</v>
      </c>
      <c r="AY25" s="122">
        <v>341.6</v>
      </c>
      <c r="AZ25" s="122">
        <v>353.5</v>
      </c>
      <c r="BA25" s="122">
        <v>335.5</v>
      </c>
      <c r="BB25" s="122">
        <v>360.9</v>
      </c>
      <c r="BC25" s="122">
        <v>411.1</v>
      </c>
      <c r="BD25" s="122">
        <v>448.3</v>
      </c>
      <c r="BE25" s="122">
        <v>470.7</v>
      </c>
      <c r="BF25" s="122">
        <v>487.3</v>
      </c>
      <c r="BG25" s="122">
        <v>508.4</v>
      </c>
      <c r="BH25" s="122">
        <v>531.1</v>
      </c>
      <c r="BI25" s="122">
        <v>553.6</v>
      </c>
    </row>
    <row r="26" spans="1:61" ht="15" customHeight="1" x14ac:dyDescent="0.25">
      <c r="A26" s="119" t="s">
        <v>61</v>
      </c>
      <c r="B26" s="122">
        <v>10.9</v>
      </c>
      <c r="C26" s="122">
        <v>12.9</v>
      </c>
      <c r="D26" s="122">
        <v>15.1</v>
      </c>
      <c r="E26" s="122">
        <v>17.2</v>
      </c>
      <c r="F26" s="122">
        <v>20.6</v>
      </c>
      <c r="G26" s="122">
        <v>24.3</v>
      </c>
      <c r="H26" s="122">
        <v>27.5</v>
      </c>
      <c r="I26" s="122">
        <v>30.7</v>
      </c>
      <c r="J26" s="122">
        <v>33.799999999999997</v>
      </c>
      <c r="K26" s="122">
        <v>37</v>
      </c>
      <c r="L26" s="122">
        <v>39.700000000000003</v>
      </c>
      <c r="M26" s="122">
        <v>42.1</v>
      </c>
      <c r="N26" s="122">
        <v>44.4</v>
      </c>
      <c r="O26" s="122">
        <v>45.4</v>
      </c>
      <c r="P26" s="122">
        <v>45.2</v>
      </c>
      <c r="Q26" s="122">
        <v>47.5</v>
      </c>
      <c r="R26" s="122">
        <v>48.8</v>
      </c>
      <c r="S26" s="122">
        <v>51.4</v>
      </c>
      <c r="T26" s="122">
        <v>52.2</v>
      </c>
      <c r="U26" s="122">
        <v>53.3</v>
      </c>
      <c r="V26" s="122">
        <v>55.8</v>
      </c>
      <c r="W26" s="122">
        <v>59.4</v>
      </c>
      <c r="X26" s="122">
        <v>63.3</v>
      </c>
      <c r="Y26" s="122">
        <v>66.2</v>
      </c>
      <c r="Z26" s="122">
        <v>69.5</v>
      </c>
      <c r="AA26" s="122">
        <v>72.8</v>
      </c>
      <c r="AB26" s="122">
        <v>73.900000000000006</v>
      </c>
      <c r="AC26" s="122">
        <v>73.7</v>
      </c>
      <c r="AD26" s="122">
        <v>77.5</v>
      </c>
      <c r="AE26" s="122">
        <v>82.1</v>
      </c>
      <c r="AF26" s="122">
        <v>86.4</v>
      </c>
      <c r="AG26" s="122">
        <v>92.9</v>
      </c>
      <c r="AH26" s="122">
        <v>101.2</v>
      </c>
      <c r="AI26" s="122">
        <v>110.9</v>
      </c>
      <c r="AJ26" s="122">
        <v>117.4</v>
      </c>
      <c r="AK26" s="122">
        <v>119.1</v>
      </c>
      <c r="AL26" s="122">
        <v>122.7</v>
      </c>
      <c r="AM26" s="122">
        <v>135.6</v>
      </c>
      <c r="AN26" s="122">
        <v>143.9</v>
      </c>
      <c r="AO26" s="122">
        <v>152.1</v>
      </c>
      <c r="AP26" s="122">
        <v>162.4</v>
      </c>
      <c r="AQ26" s="122">
        <v>167.7</v>
      </c>
      <c r="AR26" s="122">
        <v>167.7</v>
      </c>
      <c r="AS26" s="122">
        <v>169.9</v>
      </c>
      <c r="AT26" s="122">
        <v>170.3</v>
      </c>
      <c r="AU26" s="122">
        <v>172.5</v>
      </c>
      <c r="AV26" s="122">
        <v>172.4</v>
      </c>
      <c r="AW26" s="122">
        <v>174.8</v>
      </c>
      <c r="AX26" s="122">
        <v>179.5</v>
      </c>
      <c r="AY26" s="122">
        <v>188.6</v>
      </c>
      <c r="AZ26" s="122">
        <v>200.1</v>
      </c>
      <c r="BA26" s="122">
        <v>207.5</v>
      </c>
      <c r="BB26" s="122">
        <v>224.2</v>
      </c>
      <c r="BC26" s="122">
        <v>240.5</v>
      </c>
      <c r="BD26" s="122">
        <v>258.7</v>
      </c>
      <c r="BE26" s="122">
        <v>279.39999999999998</v>
      </c>
      <c r="BF26" s="122">
        <v>290.89999999999998</v>
      </c>
      <c r="BG26" s="122">
        <v>303.8</v>
      </c>
      <c r="BH26" s="122">
        <v>319.7</v>
      </c>
      <c r="BI26" s="122">
        <v>335.7</v>
      </c>
    </row>
    <row r="27" spans="1:61" ht="15" customHeight="1" x14ac:dyDescent="0.25">
      <c r="A27" s="119" t="s">
        <v>405</v>
      </c>
      <c r="B27" s="122">
        <v>1.8</v>
      </c>
      <c r="C27" s="122">
        <v>2.2999999999999998</v>
      </c>
      <c r="D27" s="122">
        <v>2.9</v>
      </c>
      <c r="E27" s="122">
        <v>3.4</v>
      </c>
      <c r="F27" s="122">
        <v>4.0999999999999996</v>
      </c>
      <c r="G27" s="122">
        <v>5.0999999999999996</v>
      </c>
      <c r="H27" s="122">
        <v>5.9</v>
      </c>
      <c r="I27" s="122">
        <v>6.6</v>
      </c>
      <c r="J27" s="122">
        <v>7.3</v>
      </c>
      <c r="K27" s="122">
        <v>8</v>
      </c>
      <c r="L27" s="122">
        <v>8.8000000000000007</v>
      </c>
      <c r="M27" s="122">
        <v>9.6</v>
      </c>
      <c r="N27" s="122">
        <v>10.5</v>
      </c>
      <c r="O27" s="122">
        <v>10.8</v>
      </c>
      <c r="P27" s="122">
        <v>10.7</v>
      </c>
      <c r="Q27" s="122">
        <v>12.1</v>
      </c>
      <c r="R27" s="122">
        <v>13</v>
      </c>
      <c r="S27" s="122">
        <v>14</v>
      </c>
      <c r="T27" s="122">
        <v>14.2</v>
      </c>
      <c r="U27" s="122">
        <v>14.8</v>
      </c>
      <c r="V27" s="122">
        <v>15.7</v>
      </c>
      <c r="W27" s="122">
        <v>17.5</v>
      </c>
      <c r="X27" s="122">
        <v>19.600000000000001</v>
      </c>
      <c r="Y27" s="122">
        <v>20.6</v>
      </c>
      <c r="Z27" s="122">
        <v>21.6</v>
      </c>
      <c r="AA27" s="122">
        <v>22.5</v>
      </c>
      <c r="AB27" s="122">
        <v>23.2</v>
      </c>
      <c r="AC27" s="122">
        <v>22.7</v>
      </c>
      <c r="AD27" s="122">
        <v>24.7</v>
      </c>
      <c r="AE27" s="122">
        <v>26.4</v>
      </c>
      <c r="AF27" s="122">
        <v>28.1</v>
      </c>
      <c r="AG27" s="122">
        <v>30.7</v>
      </c>
      <c r="AH27" s="122">
        <v>33.700000000000003</v>
      </c>
      <c r="AI27" s="122">
        <v>38</v>
      </c>
      <c r="AJ27" s="122">
        <v>40.4</v>
      </c>
      <c r="AK27" s="122">
        <v>41.4</v>
      </c>
      <c r="AL27" s="122">
        <v>42.5</v>
      </c>
      <c r="AM27" s="122">
        <v>52.9</v>
      </c>
      <c r="AN27" s="122">
        <v>56</v>
      </c>
      <c r="AO27" s="122">
        <v>59.7</v>
      </c>
      <c r="AP27" s="122">
        <v>64.599999999999994</v>
      </c>
      <c r="AQ27" s="122">
        <v>66.900000000000006</v>
      </c>
      <c r="AR27" s="122">
        <v>68.099999999999994</v>
      </c>
      <c r="AS27" s="122">
        <v>69.900000000000006</v>
      </c>
      <c r="AT27" s="122">
        <v>70.099999999999994</v>
      </c>
      <c r="AU27" s="122">
        <v>70.7</v>
      </c>
      <c r="AV27" s="122">
        <v>70.900000000000006</v>
      </c>
      <c r="AW27" s="122">
        <v>72.900000000000006</v>
      </c>
      <c r="AX27" s="122">
        <v>75.099999999999994</v>
      </c>
      <c r="AY27" s="122">
        <v>79.2</v>
      </c>
      <c r="AZ27" s="122">
        <v>84.6</v>
      </c>
      <c r="BA27" s="122">
        <v>85.1</v>
      </c>
      <c r="BB27" s="122">
        <v>93.5</v>
      </c>
      <c r="BC27" s="122">
        <v>98.7</v>
      </c>
      <c r="BD27" s="122">
        <v>107.9</v>
      </c>
      <c r="BE27" s="122">
        <v>117.7</v>
      </c>
      <c r="BF27" s="122">
        <v>124.3</v>
      </c>
      <c r="BG27" s="122">
        <v>132.1</v>
      </c>
      <c r="BH27" s="122">
        <v>141.4</v>
      </c>
      <c r="BI27" s="122">
        <v>149.5</v>
      </c>
    </row>
    <row r="28" spans="1:61" ht="15" customHeight="1" x14ac:dyDescent="0.25">
      <c r="A28" s="124" t="s">
        <v>406</v>
      </c>
      <c r="B28" s="122">
        <v>7.2</v>
      </c>
      <c r="C28" s="122">
        <v>8.4</v>
      </c>
      <c r="D28" s="122">
        <v>9.6</v>
      </c>
      <c r="E28" s="122">
        <v>10.9</v>
      </c>
      <c r="F28" s="122">
        <v>12.8</v>
      </c>
      <c r="G28" s="122">
        <v>15</v>
      </c>
      <c r="H28" s="122">
        <v>16.899999999999999</v>
      </c>
      <c r="I28" s="122">
        <v>18.600000000000001</v>
      </c>
      <c r="J28" s="122">
        <v>20.2</v>
      </c>
      <c r="K28" s="122">
        <v>21.7</v>
      </c>
      <c r="L28" s="122">
        <v>22.8</v>
      </c>
      <c r="M28" s="122">
        <v>23.5</v>
      </c>
      <c r="N28" s="122">
        <v>24.4</v>
      </c>
      <c r="O28" s="122">
        <v>24.6</v>
      </c>
      <c r="P28" s="122">
        <v>24.4</v>
      </c>
      <c r="Q28" s="122">
        <v>24.7</v>
      </c>
      <c r="R28" s="122">
        <v>25</v>
      </c>
      <c r="S28" s="122">
        <v>25.7</v>
      </c>
      <c r="T28" s="122">
        <v>25.6</v>
      </c>
      <c r="U28" s="122">
        <v>25.6</v>
      </c>
      <c r="V28" s="122">
        <v>26.6</v>
      </c>
      <c r="W28" s="122">
        <v>27.7</v>
      </c>
      <c r="X28" s="122">
        <v>29.4</v>
      </c>
      <c r="Y28" s="122">
        <v>30.5</v>
      </c>
      <c r="Z28" s="122">
        <v>31.3</v>
      </c>
      <c r="AA28" s="122">
        <v>32.4</v>
      </c>
      <c r="AB28" s="122">
        <v>31.2</v>
      </c>
      <c r="AC28" s="122">
        <v>31.5</v>
      </c>
      <c r="AD28" s="122">
        <v>32.799999999999997</v>
      </c>
      <c r="AE28" s="122">
        <v>34.5</v>
      </c>
      <c r="AF28" s="122">
        <v>36.299999999999997</v>
      </c>
      <c r="AG28" s="122">
        <v>38.4</v>
      </c>
      <c r="AH28" s="122">
        <v>41.1</v>
      </c>
      <c r="AI28" s="122">
        <v>44</v>
      </c>
      <c r="AJ28" s="122">
        <v>46.4</v>
      </c>
      <c r="AK28" s="122">
        <v>47.3</v>
      </c>
      <c r="AL28" s="122">
        <v>47.9</v>
      </c>
      <c r="AM28" s="122">
        <v>49</v>
      </c>
      <c r="AN28" s="122">
        <v>50.8</v>
      </c>
      <c r="AO28" s="122">
        <v>53.8</v>
      </c>
      <c r="AP28" s="122">
        <v>56.7</v>
      </c>
      <c r="AQ28" s="122">
        <v>58.1</v>
      </c>
      <c r="AR28" s="122">
        <v>58.1</v>
      </c>
      <c r="AS28" s="122">
        <v>58.4</v>
      </c>
      <c r="AT28" s="122">
        <v>58.3</v>
      </c>
      <c r="AU28" s="122">
        <v>58.4</v>
      </c>
      <c r="AV28" s="122">
        <v>58.6</v>
      </c>
      <c r="AW28" s="122">
        <v>60.2</v>
      </c>
      <c r="AX28" s="122">
        <v>61.8</v>
      </c>
      <c r="AY28" s="122">
        <v>63.9</v>
      </c>
      <c r="AZ28" s="122">
        <v>67</v>
      </c>
      <c r="BA28" s="122">
        <v>70.7</v>
      </c>
      <c r="BB28" s="122">
        <v>73.2</v>
      </c>
      <c r="BC28" s="122">
        <v>79.3</v>
      </c>
      <c r="BD28" s="122">
        <v>83.9</v>
      </c>
      <c r="BE28" s="122">
        <v>91.5</v>
      </c>
      <c r="BF28" s="122">
        <v>95</v>
      </c>
      <c r="BG28" s="122">
        <v>98.8</v>
      </c>
      <c r="BH28" s="122">
        <v>103.5</v>
      </c>
      <c r="BI28" s="122">
        <v>108.9</v>
      </c>
    </row>
    <row r="29" spans="1:61" ht="15" customHeight="1" x14ac:dyDescent="0.25">
      <c r="A29" s="124" t="s">
        <v>182</v>
      </c>
      <c r="B29" s="122">
        <v>1.9</v>
      </c>
      <c r="C29" s="122">
        <v>2.2999999999999998</v>
      </c>
      <c r="D29" s="122">
        <v>2.6</v>
      </c>
      <c r="E29" s="122">
        <v>2.9</v>
      </c>
      <c r="F29" s="122">
        <v>3.6</v>
      </c>
      <c r="G29" s="122">
        <v>4.2</v>
      </c>
      <c r="H29" s="122">
        <v>4.8</v>
      </c>
      <c r="I29" s="122">
        <v>5.5</v>
      </c>
      <c r="J29" s="122">
        <v>6.3</v>
      </c>
      <c r="K29" s="122">
        <v>7.3</v>
      </c>
      <c r="L29" s="122">
        <v>8.1</v>
      </c>
      <c r="M29" s="122">
        <v>9</v>
      </c>
      <c r="N29" s="122">
        <v>9.5</v>
      </c>
      <c r="O29" s="122">
        <v>10</v>
      </c>
      <c r="P29" s="122">
        <v>10.199999999999999</v>
      </c>
      <c r="Q29" s="122">
        <v>10.7</v>
      </c>
      <c r="R29" s="122">
        <v>10.8</v>
      </c>
      <c r="S29" s="122">
        <v>11.8</v>
      </c>
      <c r="T29" s="122">
        <v>12.4</v>
      </c>
      <c r="U29" s="122">
        <v>12.9</v>
      </c>
      <c r="V29" s="122">
        <v>13.5</v>
      </c>
      <c r="W29" s="122">
        <v>14.2</v>
      </c>
      <c r="X29" s="122">
        <v>14.3</v>
      </c>
      <c r="Y29" s="122">
        <v>15.1</v>
      </c>
      <c r="Z29" s="122">
        <v>16.600000000000001</v>
      </c>
      <c r="AA29" s="122">
        <v>17.899999999999999</v>
      </c>
      <c r="AB29" s="122">
        <v>19.5</v>
      </c>
      <c r="AC29" s="122">
        <v>19.5</v>
      </c>
      <c r="AD29" s="122">
        <v>20</v>
      </c>
      <c r="AE29" s="122">
        <v>21.2</v>
      </c>
      <c r="AF29" s="122">
        <v>22</v>
      </c>
      <c r="AG29" s="122">
        <v>23.8</v>
      </c>
      <c r="AH29" s="122">
        <v>26.3</v>
      </c>
      <c r="AI29" s="122">
        <v>28.9</v>
      </c>
      <c r="AJ29" s="122">
        <v>30.6</v>
      </c>
      <c r="AK29" s="122">
        <v>30.5</v>
      </c>
      <c r="AL29" s="122">
        <v>32.299999999999997</v>
      </c>
      <c r="AM29" s="122">
        <v>33.6</v>
      </c>
      <c r="AN29" s="122">
        <v>37.1</v>
      </c>
      <c r="AO29" s="122">
        <v>38.5</v>
      </c>
      <c r="AP29" s="122">
        <v>41.2</v>
      </c>
      <c r="AQ29" s="122">
        <v>42.7</v>
      </c>
      <c r="AR29" s="122">
        <v>41.6</v>
      </c>
      <c r="AS29" s="122">
        <v>41.6</v>
      </c>
      <c r="AT29" s="122">
        <v>41.9</v>
      </c>
      <c r="AU29" s="122">
        <v>43.4</v>
      </c>
      <c r="AV29" s="122">
        <v>42.8</v>
      </c>
      <c r="AW29" s="122">
        <v>41.8</v>
      </c>
      <c r="AX29" s="122">
        <v>42.6</v>
      </c>
      <c r="AY29" s="122">
        <v>45.5</v>
      </c>
      <c r="AZ29" s="122">
        <v>48.5</v>
      </c>
      <c r="BA29" s="122">
        <v>51.7</v>
      </c>
      <c r="BB29" s="122">
        <v>57.5</v>
      </c>
      <c r="BC29" s="122">
        <v>62.5</v>
      </c>
      <c r="BD29" s="122">
        <v>66.900000000000006</v>
      </c>
      <c r="BE29" s="122">
        <v>70.2</v>
      </c>
      <c r="BF29" s="122">
        <v>71.599999999999994</v>
      </c>
      <c r="BG29" s="122">
        <v>72.900000000000006</v>
      </c>
      <c r="BH29" s="122">
        <v>74.8</v>
      </c>
      <c r="BI29" s="122">
        <v>77.3</v>
      </c>
    </row>
    <row r="30" spans="1:61" ht="15" customHeight="1" x14ac:dyDescent="0.25">
      <c r="A30" s="119"/>
      <c r="B30" s="122"/>
      <c r="C30" s="122"/>
      <c r="D30" s="122"/>
      <c r="E30" s="122"/>
      <c r="F30" s="122"/>
      <c r="G30" s="122"/>
      <c r="H30" s="122"/>
      <c r="I30" s="122"/>
      <c r="J30" s="122"/>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c r="AK30" s="122"/>
      <c r="AL30" s="122"/>
      <c r="AM30" s="122"/>
      <c r="AN30" s="122"/>
      <c r="AO30" s="122"/>
      <c r="AP30" s="122"/>
      <c r="AQ30" s="122"/>
      <c r="AR30" s="122"/>
      <c r="AS30" s="122"/>
      <c r="AT30" s="122"/>
      <c r="AU30" s="122"/>
      <c r="AV30" s="122"/>
      <c r="AW30" s="122"/>
      <c r="AX30" s="122"/>
      <c r="AY30" s="122"/>
      <c r="AZ30" s="122"/>
      <c r="BA30" s="122"/>
      <c r="BB30" s="122"/>
      <c r="BC30" s="122"/>
      <c r="BD30" s="122"/>
      <c r="BE30" s="122"/>
      <c r="BF30" s="122"/>
      <c r="BG30" s="122"/>
      <c r="BH30" s="122"/>
      <c r="BI30" s="122"/>
    </row>
    <row r="31" spans="1:61" ht="15" customHeight="1" x14ac:dyDescent="0.25">
      <c r="A31" s="124" t="s">
        <v>69</v>
      </c>
      <c r="B31" s="122">
        <v>17.5</v>
      </c>
      <c r="C31" s="122">
        <v>19.899999999999999</v>
      </c>
      <c r="D31" s="122">
        <v>20.8</v>
      </c>
      <c r="E31" s="122">
        <v>22.7</v>
      </c>
      <c r="F31" s="122">
        <v>24</v>
      </c>
      <c r="G31" s="122">
        <v>26.1</v>
      </c>
      <c r="H31" s="122">
        <v>28.8</v>
      </c>
      <c r="I31" s="122">
        <v>32.6</v>
      </c>
      <c r="J31" s="122">
        <v>35.4</v>
      </c>
      <c r="K31" s="122">
        <v>36.9</v>
      </c>
      <c r="L31" s="122">
        <v>40.5</v>
      </c>
      <c r="M31" s="122">
        <v>39.4</v>
      </c>
      <c r="N31" s="122">
        <v>39.799999999999997</v>
      </c>
      <c r="O31" s="122">
        <v>41.3</v>
      </c>
      <c r="P31" s="122">
        <v>44.4</v>
      </c>
      <c r="Q31" s="122">
        <v>47.3</v>
      </c>
      <c r="R31" s="122">
        <v>50</v>
      </c>
      <c r="S31" s="122">
        <v>51.4</v>
      </c>
      <c r="T31" s="122">
        <v>55</v>
      </c>
      <c r="U31" s="122">
        <v>58.9</v>
      </c>
      <c r="V31" s="122">
        <v>61.6</v>
      </c>
      <c r="W31" s="122">
        <v>63.4</v>
      </c>
      <c r="X31" s="122">
        <v>65.2</v>
      </c>
      <c r="Y31" s="122">
        <v>65.2</v>
      </c>
      <c r="Z31" s="122">
        <v>66.900000000000006</v>
      </c>
      <c r="AA31" s="122">
        <v>70.099999999999994</v>
      </c>
      <c r="AB31" s="122">
        <v>69</v>
      </c>
      <c r="AC31" s="122">
        <v>74.3</v>
      </c>
      <c r="AD31" s="122">
        <v>80</v>
      </c>
      <c r="AE31" s="122">
        <v>86.1</v>
      </c>
      <c r="AF31" s="122">
        <v>96.1</v>
      </c>
      <c r="AG31" s="122">
        <v>101.9</v>
      </c>
      <c r="AH31" s="122">
        <v>106.7</v>
      </c>
      <c r="AI31" s="122">
        <v>105.7</v>
      </c>
      <c r="AJ31" s="122">
        <v>105.6</v>
      </c>
      <c r="AK31" s="122">
        <v>107.4</v>
      </c>
      <c r="AL31" s="122">
        <v>112.5</v>
      </c>
      <c r="AM31" s="122">
        <v>123</v>
      </c>
      <c r="AN31" s="122">
        <v>144.19999999999999</v>
      </c>
      <c r="AO31" s="122">
        <v>143.1</v>
      </c>
      <c r="AP31" s="122">
        <v>133.1</v>
      </c>
      <c r="AQ31" s="122">
        <v>125.9</v>
      </c>
      <c r="AR31" s="122">
        <v>131</v>
      </c>
      <c r="AS31" s="122">
        <v>122.5</v>
      </c>
      <c r="AT31" s="122">
        <v>121.2</v>
      </c>
      <c r="AU31" s="122">
        <v>118.1</v>
      </c>
      <c r="AV31" s="122">
        <v>152.5</v>
      </c>
      <c r="AW31" s="122">
        <v>141.69999999999999</v>
      </c>
      <c r="AX31" s="122">
        <v>148.69999999999999</v>
      </c>
      <c r="AY31" s="122">
        <v>158.1</v>
      </c>
      <c r="AZ31" s="122">
        <v>172.8</v>
      </c>
      <c r="BA31" s="122">
        <v>172.9</v>
      </c>
      <c r="BB31" s="122">
        <v>184.4</v>
      </c>
      <c r="BC31" s="122">
        <v>199.9</v>
      </c>
      <c r="BD31" s="122">
        <v>216.5</v>
      </c>
      <c r="BE31" s="122">
        <v>220.6</v>
      </c>
      <c r="BF31" s="122">
        <v>229.2</v>
      </c>
      <c r="BG31" s="122">
        <v>237.9</v>
      </c>
      <c r="BH31" s="122">
        <v>245.6</v>
      </c>
      <c r="BI31" s="122">
        <v>256.7</v>
      </c>
    </row>
    <row r="32" spans="1:61" ht="15" customHeight="1" x14ac:dyDescent="0.25">
      <c r="A32" s="119" t="s">
        <v>60</v>
      </c>
      <c r="B32" s="122">
        <v>13.8</v>
      </c>
      <c r="C32" s="122">
        <v>15.7</v>
      </c>
      <c r="D32" s="122">
        <v>16.5</v>
      </c>
      <c r="E32" s="122">
        <v>18.2</v>
      </c>
      <c r="F32" s="122">
        <v>19</v>
      </c>
      <c r="G32" s="122">
        <v>20.100000000000001</v>
      </c>
      <c r="H32" s="122">
        <v>22</v>
      </c>
      <c r="I32" s="122">
        <v>25.8</v>
      </c>
      <c r="J32" s="122">
        <v>28</v>
      </c>
      <c r="K32" s="122">
        <v>29.1</v>
      </c>
      <c r="L32" s="122">
        <v>32.1</v>
      </c>
      <c r="M32" s="122">
        <v>30.8</v>
      </c>
      <c r="N32" s="122">
        <v>31.2</v>
      </c>
      <c r="O32" s="122">
        <v>32.700000000000003</v>
      </c>
      <c r="P32" s="122">
        <v>35.200000000000003</v>
      </c>
      <c r="Q32" s="122">
        <v>38.200000000000003</v>
      </c>
      <c r="R32" s="122">
        <v>41.5</v>
      </c>
      <c r="S32" s="122">
        <v>42.6</v>
      </c>
      <c r="T32" s="122">
        <v>45.6</v>
      </c>
      <c r="U32" s="122">
        <v>49.5</v>
      </c>
      <c r="V32" s="122">
        <v>51.3</v>
      </c>
      <c r="W32" s="122">
        <v>52.7</v>
      </c>
      <c r="X32" s="122">
        <v>53.7</v>
      </c>
      <c r="Y32" s="122">
        <v>53.8</v>
      </c>
      <c r="Z32" s="122">
        <v>55.1</v>
      </c>
      <c r="AA32" s="122">
        <v>58.2</v>
      </c>
      <c r="AB32" s="122">
        <v>56.9</v>
      </c>
      <c r="AC32" s="122">
        <v>61.2</v>
      </c>
      <c r="AD32" s="122">
        <v>66.7</v>
      </c>
      <c r="AE32" s="122">
        <v>72.3</v>
      </c>
      <c r="AF32" s="122">
        <v>80.3</v>
      </c>
      <c r="AG32" s="122">
        <v>84.9</v>
      </c>
      <c r="AH32" s="122">
        <v>87.9</v>
      </c>
      <c r="AI32" s="122">
        <v>84.7</v>
      </c>
      <c r="AJ32" s="122">
        <v>83.9</v>
      </c>
      <c r="AK32" s="122">
        <v>86.6</v>
      </c>
      <c r="AL32" s="122">
        <v>91.8</v>
      </c>
      <c r="AM32" s="122">
        <v>100.1</v>
      </c>
      <c r="AN32" s="122">
        <v>120.5</v>
      </c>
      <c r="AO32" s="122">
        <v>117.6</v>
      </c>
      <c r="AP32" s="122">
        <v>106.2</v>
      </c>
      <c r="AQ32" s="122">
        <v>99.2</v>
      </c>
      <c r="AR32" s="122">
        <v>104.4</v>
      </c>
      <c r="AS32" s="122">
        <v>97.8</v>
      </c>
      <c r="AT32" s="122">
        <v>96.9</v>
      </c>
      <c r="AU32" s="122">
        <v>94.6</v>
      </c>
      <c r="AV32" s="122">
        <v>128</v>
      </c>
      <c r="AW32" s="122">
        <v>117</v>
      </c>
      <c r="AX32" s="122">
        <v>123.3</v>
      </c>
      <c r="AY32" s="122">
        <v>131.6</v>
      </c>
      <c r="AZ32" s="122">
        <v>145.19999999999999</v>
      </c>
      <c r="BA32" s="122">
        <v>143.69999999999999</v>
      </c>
      <c r="BB32" s="122">
        <v>154.5</v>
      </c>
      <c r="BC32" s="122">
        <v>169.6</v>
      </c>
      <c r="BD32" s="122">
        <v>184.8</v>
      </c>
      <c r="BE32" s="122">
        <v>186.5</v>
      </c>
      <c r="BF32" s="122">
        <v>192.5</v>
      </c>
      <c r="BG32" s="122">
        <v>198.8</v>
      </c>
      <c r="BH32" s="122">
        <v>203.8</v>
      </c>
      <c r="BI32" s="122">
        <v>211</v>
      </c>
    </row>
    <row r="33" spans="1:61" ht="15" customHeight="1" x14ac:dyDescent="0.25">
      <c r="A33" s="119" t="s">
        <v>71</v>
      </c>
      <c r="B33" s="122">
        <v>3.9</v>
      </c>
      <c r="C33" s="122">
        <v>4.7</v>
      </c>
      <c r="D33" s="122">
        <v>5.7</v>
      </c>
      <c r="E33" s="122">
        <v>6.4</v>
      </c>
      <c r="F33" s="122">
        <v>6.3</v>
      </c>
      <c r="G33" s="122">
        <v>6.5</v>
      </c>
      <c r="H33" s="122">
        <v>7.2</v>
      </c>
      <c r="I33" s="122">
        <v>9.1999999999999993</v>
      </c>
      <c r="J33" s="122">
        <v>10.199999999999999</v>
      </c>
      <c r="K33" s="122">
        <v>10.4</v>
      </c>
      <c r="L33" s="122">
        <v>11.7</v>
      </c>
      <c r="M33" s="122">
        <v>11.2</v>
      </c>
      <c r="N33" s="122">
        <v>10.9</v>
      </c>
      <c r="O33" s="122">
        <v>10.7</v>
      </c>
      <c r="P33" s="122">
        <v>11.3</v>
      </c>
      <c r="Q33" s="122">
        <v>11.1</v>
      </c>
      <c r="R33" s="122">
        <v>11.6</v>
      </c>
      <c r="S33" s="122">
        <v>11.8</v>
      </c>
      <c r="T33" s="122">
        <v>13.4</v>
      </c>
      <c r="U33" s="122">
        <v>13.6</v>
      </c>
      <c r="V33" s="122">
        <v>13.6</v>
      </c>
      <c r="W33" s="122">
        <v>13.4</v>
      </c>
      <c r="X33" s="122">
        <v>14.8</v>
      </c>
      <c r="Y33" s="122">
        <v>15.4</v>
      </c>
      <c r="Z33" s="122">
        <v>16.8</v>
      </c>
      <c r="AA33" s="122">
        <v>17.3</v>
      </c>
      <c r="AB33" s="122">
        <v>17.399999999999999</v>
      </c>
      <c r="AC33" s="122">
        <v>18.899999999999999</v>
      </c>
      <c r="AD33" s="122">
        <v>20.6</v>
      </c>
      <c r="AE33" s="122">
        <v>21.6</v>
      </c>
      <c r="AF33" s="122">
        <v>23.3</v>
      </c>
      <c r="AG33" s="122">
        <v>25.2</v>
      </c>
      <c r="AH33" s="122">
        <v>27.8</v>
      </c>
      <c r="AI33" s="122">
        <v>27.9</v>
      </c>
      <c r="AJ33" s="122">
        <v>28</v>
      </c>
      <c r="AK33" s="122">
        <v>30.2</v>
      </c>
      <c r="AL33" s="122">
        <v>32.799999999999997</v>
      </c>
      <c r="AM33" s="122">
        <v>36</v>
      </c>
      <c r="AN33" s="122">
        <v>38.700000000000003</v>
      </c>
      <c r="AO33" s="122">
        <v>40</v>
      </c>
      <c r="AP33" s="122">
        <v>35.200000000000003</v>
      </c>
      <c r="AQ33" s="122">
        <v>29.9</v>
      </c>
      <c r="AR33" s="122">
        <v>27.5</v>
      </c>
      <c r="AS33" s="122">
        <v>23.2</v>
      </c>
      <c r="AT33" s="122">
        <v>20</v>
      </c>
      <c r="AU33" s="122">
        <v>20.6</v>
      </c>
      <c r="AV33" s="122">
        <v>24.1</v>
      </c>
      <c r="AW33" s="122">
        <v>29.2</v>
      </c>
      <c r="AX33" s="122">
        <v>32.9</v>
      </c>
      <c r="AY33" s="122">
        <v>37.799999999999997</v>
      </c>
      <c r="AZ33" s="122">
        <v>41.1</v>
      </c>
      <c r="BA33" s="122">
        <v>43.1</v>
      </c>
      <c r="BB33" s="122">
        <v>48</v>
      </c>
      <c r="BC33" s="122">
        <v>51.9</v>
      </c>
      <c r="BD33" s="122">
        <v>53.3</v>
      </c>
      <c r="BE33" s="122">
        <v>51.4</v>
      </c>
      <c r="BF33" s="122">
        <v>53</v>
      </c>
      <c r="BG33" s="122">
        <v>54.8</v>
      </c>
      <c r="BH33" s="122">
        <v>56.6</v>
      </c>
      <c r="BI33" s="122">
        <v>58.3</v>
      </c>
    </row>
    <row r="34" spans="1:61" ht="15" customHeight="1" x14ac:dyDescent="0.25">
      <c r="A34" s="124" t="s">
        <v>81</v>
      </c>
      <c r="B34" s="122">
        <v>9.8000000000000007</v>
      </c>
      <c r="C34" s="122">
        <v>11</v>
      </c>
      <c r="D34" s="122">
        <v>10.9</v>
      </c>
      <c r="E34" s="122">
        <v>11.8</v>
      </c>
      <c r="F34" s="122">
        <v>12.7</v>
      </c>
      <c r="G34" s="122">
        <v>13.6</v>
      </c>
      <c r="H34" s="122">
        <v>14.8</v>
      </c>
      <c r="I34" s="122">
        <v>16.600000000000001</v>
      </c>
      <c r="J34" s="122">
        <v>17.899999999999999</v>
      </c>
      <c r="K34" s="122">
        <v>18.7</v>
      </c>
      <c r="L34" s="122">
        <v>20.399999999999999</v>
      </c>
      <c r="M34" s="122">
        <v>19.600000000000001</v>
      </c>
      <c r="N34" s="122">
        <v>20.3</v>
      </c>
      <c r="O34" s="122">
        <v>22</v>
      </c>
      <c r="P34" s="122">
        <v>23.9</v>
      </c>
      <c r="Q34" s="122">
        <v>27.2</v>
      </c>
      <c r="R34" s="122">
        <v>29.9</v>
      </c>
      <c r="S34" s="122">
        <v>30.8</v>
      </c>
      <c r="T34" s="122">
        <v>32.200000000000003</v>
      </c>
      <c r="U34" s="122">
        <v>35.9</v>
      </c>
      <c r="V34" s="122">
        <v>37.700000000000003</v>
      </c>
      <c r="W34" s="122">
        <v>39.299999999999997</v>
      </c>
      <c r="X34" s="122">
        <v>38.9</v>
      </c>
      <c r="Y34" s="122">
        <v>38.299999999999997</v>
      </c>
      <c r="Z34" s="122">
        <v>38.299999999999997</v>
      </c>
      <c r="AA34" s="122">
        <v>40.9</v>
      </c>
      <c r="AB34" s="122">
        <v>39.5</v>
      </c>
      <c r="AC34" s="122">
        <v>42.3</v>
      </c>
      <c r="AD34" s="122">
        <v>46.2</v>
      </c>
      <c r="AE34" s="122">
        <v>50.7</v>
      </c>
      <c r="AF34" s="122">
        <v>57</v>
      </c>
      <c r="AG34" s="122">
        <v>59.7</v>
      </c>
      <c r="AH34" s="122">
        <v>60.1</v>
      </c>
      <c r="AI34" s="122">
        <v>56.8</v>
      </c>
      <c r="AJ34" s="122">
        <v>55.9</v>
      </c>
      <c r="AK34" s="122">
        <v>56.4</v>
      </c>
      <c r="AL34" s="122">
        <v>59.1</v>
      </c>
      <c r="AM34" s="122">
        <v>64.099999999999994</v>
      </c>
      <c r="AN34" s="122">
        <v>81.8</v>
      </c>
      <c r="AO34" s="122">
        <v>77.5</v>
      </c>
      <c r="AP34" s="122">
        <v>71</v>
      </c>
      <c r="AQ34" s="122">
        <v>69.400000000000006</v>
      </c>
      <c r="AR34" s="122">
        <v>76.900000000000006</v>
      </c>
      <c r="AS34" s="122">
        <v>74.599999999999994</v>
      </c>
      <c r="AT34" s="122">
        <v>77</v>
      </c>
      <c r="AU34" s="122">
        <v>74</v>
      </c>
      <c r="AV34" s="122">
        <v>103.8</v>
      </c>
      <c r="AW34" s="122">
        <v>87.8</v>
      </c>
      <c r="AX34" s="122">
        <v>90.3</v>
      </c>
      <c r="AY34" s="122">
        <v>93.8</v>
      </c>
      <c r="AZ34" s="122">
        <v>104.2</v>
      </c>
      <c r="BA34" s="122">
        <v>100.6</v>
      </c>
      <c r="BB34" s="122">
        <v>106.6</v>
      </c>
      <c r="BC34" s="122">
        <v>117.8</v>
      </c>
      <c r="BD34" s="122">
        <v>131.5</v>
      </c>
      <c r="BE34" s="122">
        <v>135.1</v>
      </c>
      <c r="BF34" s="122">
        <v>139.5</v>
      </c>
      <c r="BG34" s="122">
        <v>143.9</v>
      </c>
      <c r="BH34" s="122">
        <v>147.19999999999999</v>
      </c>
      <c r="BI34" s="122">
        <v>152.80000000000001</v>
      </c>
    </row>
    <row r="35" spans="1:61" ht="15" customHeight="1" x14ac:dyDescent="0.25">
      <c r="A35" s="124" t="s">
        <v>61</v>
      </c>
      <c r="B35" s="122">
        <v>3.7</v>
      </c>
      <c r="C35" s="122">
        <v>4.3</v>
      </c>
      <c r="D35" s="122">
        <v>4.3</v>
      </c>
      <c r="E35" s="122">
        <v>4.5</v>
      </c>
      <c r="F35" s="122">
        <v>4.9000000000000004</v>
      </c>
      <c r="G35" s="122">
        <v>6</v>
      </c>
      <c r="H35" s="122">
        <v>6.8</v>
      </c>
      <c r="I35" s="122">
        <v>6.8</v>
      </c>
      <c r="J35" s="122">
        <v>7.4</v>
      </c>
      <c r="K35" s="122">
        <v>7.8</v>
      </c>
      <c r="L35" s="122">
        <v>8.4</v>
      </c>
      <c r="M35" s="122">
        <v>8.5</v>
      </c>
      <c r="N35" s="122">
        <v>8.6</v>
      </c>
      <c r="O35" s="122">
        <v>8.6</v>
      </c>
      <c r="P35" s="122">
        <v>9.1999999999999993</v>
      </c>
      <c r="Q35" s="122">
        <v>9</v>
      </c>
      <c r="R35" s="122">
        <v>8.6</v>
      </c>
      <c r="S35" s="122">
        <v>8.8000000000000007</v>
      </c>
      <c r="T35" s="122">
        <v>9.4</v>
      </c>
      <c r="U35" s="122">
        <v>9.5</v>
      </c>
      <c r="V35" s="122">
        <v>10.3</v>
      </c>
      <c r="W35" s="122">
        <v>10.7</v>
      </c>
      <c r="X35" s="122">
        <v>11.5</v>
      </c>
      <c r="Y35" s="122">
        <v>11.5</v>
      </c>
      <c r="Z35" s="122">
        <v>11.8</v>
      </c>
      <c r="AA35" s="122">
        <v>12</v>
      </c>
      <c r="AB35" s="122">
        <v>12.1</v>
      </c>
      <c r="AC35" s="122">
        <v>13.2</v>
      </c>
      <c r="AD35" s="122">
        <v>13.3</v>
      </c>
      <c r="AE35" s="122">
        <v>13.8</v>
      </c>
      <c r="AF35" s="122">
        <v>15.8</v>
      </c>
      <c r="AG35" s="122">
        <v>16.899999999999999</v>
      </c>
      <c r="AH35" s="122">
        <v>18.8</v>
      </c>
      <c r="AI35" s="122">
        <v>20.9</v>
      </c>
      <c r="AJ35" s="122">
        <v>21.8</v>
      </c>
      <c r="AK35" s="122">
        <v>20.8</v>
      </c>
      <c r="AL35" s="122">
        <v>20.6</v>
      </c>
      <c r="AM35" s="122">
        <v>22.9</v>
      </c>
      <c r="AN35" s="122">
        <v>23.7</v>
      </c>
      <c r="AO35" s="122">
        <v>25.6</v>
      </c>
      <c r="AP35" s="122">
        <v>27</v>
      </c>
      <c r="AQ35" s="122">
        <v>26.7</v>
      </c>
      <c r="AR35" s="122">
        <v>26.6</v>
      </c>
      <c r="AS35" s="122">
        <v>24.7</v>
      </c>
      <c r="AT35" s="122">
        <v>24.3</v>
      </c>
      <c r="AU35" s="122">
        <v>23.5</v>
      </c>
      <c r="AV35" s="122">
        <v>24.6</v>
      </c>
      <c r="AW35" s="122">
        <v>24.7</v>
      </c>
      <c r="AX35" s="122">
        <v>25.4</v>
      </c>
      <c r="AY35" s="122">
        <v>26.5</v>
      </c>
      <c r="AZ35" s="122">
        <v>27.6</v>
      </c>
      <c r="BA35" s="122">
        <v>29.3</v>
      </c>
      <c r="BB35" s="122">
        <v>29.9</v>
      </c>
      <c r="BC35" s="122">
        <v>30.3</v>
      </c>
      <c r="BD35" s="122">
        <v>31.7</v>
      </c>
      <c r="BE35" s="122">
        <v>34.1</v>
      </c>
      <c r="BF35" s="122">
        <v>36.700000000000003</v>
      </c>
      <c r="BG35" s="122">
        <v>39.200000000000003</v>
      </c>
      <c r="BH35" s="122">
        <v>41.8</v>
      </c>
      <c r="BI35" s="122">
        <v>45.6</v>
      </c>
    </row>
    <row r="36" spans="1:61" ht="15" customHeight="1" x14ac:dyDescent="0.25">
      <c r="A36" s="119" t="s">
        <v>73</v>
      </c>
      <c r="B36" s="122">
        <v>0.7</v>
      </c>
      <c r="C36" s="122">
        <v>0.3</v>
      </c>
      <c r="D36" s="122">
        <v>-0.2</v>
      </c>
      <c r="E36" s="122">
        <v>0.2</v>
      </c>
      <c r="F36" s="122">
        <v>1.9</v>
      </c>
      <c r="G36" s="122">
        <v>0.4</v>
      </c>
      <c r="H36" s="122">
        <v>0.7</v>
      </c>
      <c r="I36" s="122">
        <v>0.3</v>
      </c>
      <c r="J36" s="122">
        <v>0.3</v>
      </c>
      <c r="K36" s="122">
        <v>0.4</v>
      </c>
      <c r="L36" s="122">
        <v>1.1000000000000001</v>
      </c>
      <c r="M36" s="122">
        <v>-1.1000000000000001</v>
      </c>
      <c r="N36" s="122">
        <v>-1.3</v>
      </c>
      <c r="O36" s="122">
        <v>-0.4</v>
      </c>
      <c r="P36" s="122">
        <v>0.5</v>
      </c>
      <c r="Q36" s="122">
        <v>0.7</v>
      </c>
      <c r="R36" s="122">
        <v>2</v>
      </c>
      <c r="S36" s="122">
        <v>-0.6</v>
      </c>
      <c r="T36" s="122">
        <v>-0.4</v>
      </c>
      <c r="U36" s="122">
        <v>2</v>
      </c>
      <c r="V36" s="122">
        <v>1.6</v>
      </c>
      <c r="W36" s="122">
        <v>1.3</v>
      </c>
      <c r="X36" s="122">
        <v>1.8</v>
      </c>
      <c r="Y36" s="122">
        <v>-1.7</v>
      </c>
      <c r="Z36" s="122">
        <v>0.7</v>
      </c>
      <c r="AA36" s="122">
        <v>1</v>
      </c>
      <c r="AB36" s="122">
        <v>2.6</v>
      </c>
      <c r="AC36" s="122">
        <v>3.4</v>
      </c>
      <c r="AD36" s="122">
        <v>4.3</v>
      </c>
      <c r="AE36" s="122">
        <v>4.3</v>
      </c>
      <c r="AF36" s="122">
        <v>1.3</v>
      </c>
      <c r="AG36" s="122">
        <v>0.2</v>
      </c>
      <c r="AH36" s="122">
        <v>2.8</v>
      </c>
      <c r="AI36" s="122">
        <v>-0.4</v>
      </c>
      <c r="AJ36" s="122">
        <v>-0.6</v>
      </c>
      <c r="AK36" s="122">
        <v>0.2</v>
      </c>
      <c r="AL36" s="122">
        <v>0.2</v>
      </c>
      <c r="AM36" s="122">
        <v>-0.1</v>
      </c>
      <c r="AN36" s="122">
        <v>0.3</v>
      </c>
      <c r="AO36" s="122">
        <v>1.4</v>
      </c>
      <c r="AP36" s="122">
        <v>-3.7</v>
      </c>
      <c r="AQ36" s="122">
        <v>3.4</v>
      </c>
      <c r="AR36" s="122">
        <v>-0.6</v>
      </c>
      <c r="AS36" s="122">
        <v>-0.2</v>
      </c>
      <c r="AT36" s="122">
        <v>1</v>
      </c>
      <c r="AU36" s="122">
        <v>2.2000000000000002</v>
      </c>
      <c r="AV36" s="122">
        <v>2.5</v>
      </c>
      <c r="AW36" s="122">
        <v>3.4</v>
      </c>
      <c r="AX36" s="122">
        <v>3.3</v>
      </c>
      <c r="AY36" s="122">
        <v>4.0999999999999996</v>
      </c>
      <c r="AZ36" s="122">
        <v>6.8</v>
      </c>
      <c r="BA36" s="122">
        <v>0.4</v>
      </c>
      <c r="BB36" s="122">
        <v>3.1</v>
      </c>
      <c r="BC36" s="122">
        <v>3.7</v>
      </c>
      <c r="BD36" s="122">
        <v>-2.5</v>
      </c>
      <c r="BE36" s="122">
        <v>0.1</v>
      </c>
      <c r="BF36" s="122">
        <v>-0.3</v>
      </c>
      <c r="BG36" s="122">
        <v>0.1</v>
      </c>
      <c r="BH36" s="122">
        <v>0.4</v>
      </c>
      <c r="BI36" s="122">
        <v>0.2</v>
      </c>
    </row>
    <row r="37" spans="1:61" ht="15" customHeight="1" x14ac:dyDescent="0.25">
      <c r="A37" s="124"/>
      <c r="B37" s="122"/>
      <c r="C37" s="122"/>
      <c r="D37" s="122"/>
      <c r="E37" s="122"/>
      <c r="F37" s="122"/>
      <c r="G37" s="122"/>
      <c r="H37" s="122"/>
      <c r="I37" s="122"/>
      <c r="J37" s="122"/>
      <c r="K37" s="122"/>
      <c r="L37" s="122"/>
      <c r="M37" s="122"/>
      <c r="N37" s="122"/>
      <c r="O37" s="122"/>
      <c r="P37" s="122"/>
      <c r="Q37" s="122"/>
      <c r="R37" s="122"/>
      <c r="S37" s="122"/>
      <c r="T37" s="122"/>
      <c r="U37" s="122"/>
      <c r="V37" s="122"/>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2"/>
      <c r="AT37" s="122"/>
      <c r="AU37" s="122"/>
      <c r="AV37" s="122"/>
      <c r="AW37" s="122"/>
      <c r="AX37" s="122"/>
      <c r="AY37" s="122"/>
      <c r="AZ37" s="122"/>
      <c r="BA37" s="122"/>
      <c r="BB37" s="122"/>
      <c r="BC37" s="122"/>
      <c r="BD37" s="122"/>
      <c r="BE37" s="122"/>
      <c r="BF37" s="122"/>
      <c r="BG37" s="122"/>
      <c r="BH37" s="122"/>
      <c r="BI37" s="122"/>
    </row>
    <row r="38" spans="1:61" ht="15" customHeight="1" x14ac:dyDescent="0.25">
      <c r="A38" s="124" t="s">
        <v>74</v>
      </c>
      <c r="B38" s="122">
        <v>60.9</v>
      </c>
      <c r="C38" s="122">
        <v>68.5</v>
      </c>
      <c r="D38" s="122">
        <v>74.8</v>
      </c>
      <c r="E38" s="122">
        <v>84.9</v>
      </c>
      <c r="F38" s="122">
        <v>97</v>
      </c>
      <c r="G38" s="122">
        <v>107.6</v>
      </c>
      <c r="H38" s="122">
        <v>122.2</v>
      </c>
      <c r="I38" s="122">
        <v>135.30000000000001</v>
      </c>
      <c r="J38" s="122">
        <v>147.5</v>
      </c>
      <c r="K38" s="122">
        <v>157.4</v>
      </c>
      <c r="L38" s="122">
        <v>170.9</v>
      </c>
      <c r="M38" s="122">
        <v>172.7</v>
      </c>
      <c r="N38" s="122">
        <v>178.9</v>
      </c>
      <c r="O38" s="122">
        <v>186.1</v>
      </c>
      <c r="P38" s="122">
        <v>193.3</v>
      </c>
      <c r="Q38" s="122">
        <v>202.6</v>
      </c>
      <c r="R38" s="122">
        <v>210.4</v>
      </c>
      <c r="S38" s="122">
        <v>214.2</v>
      </c>
      <c r="T38" s="122">
        <v>221.6</v>
      </c>
      <c r="U38" s="122">
        <v>235</v>
      </c>
      <c r="V38" s="122">
        <v>246.2</v>
      </c>
      <c r="W38" s="122">
        <v>259.60000000000002</v>
      </c>
      <c r="X38" s="122">
        <v>271.3</v>
      </c>
      <c r="Y38" s="122">
        <v>274.89999999999998</v>
      </c>
      <c r="Z38" s="122">
        <v>288.89999999999998</v>
      </c>
      <c r="AA38" s="122">
        <v>303.10000000000002</v>
      </c>
      <c r="AB38" s="122">
        <v>307.7</v>
      </c>
      <c r="AC38" s="122">
        <v>323.8</v>
      </c>
      <c r="AD38" s="122">
        <v>345.5</v>
      </c>
      <c r="AE38" s="122">
        <v>370.1</v>
      </c>
      <c r="AF38" s="122">
        <v>396.8</v>
      </c>
      <c r="AG38" s="122">
        <v>422.4</v>
      </c>
      <c r="AH38" s="122">
        <v>450.3</v>
      </c>
      <c r="AI38" s="122">
        <v>466.9</v>
      </c>
      <c r="AJ38" s="122">
        <v>478.7</v>
      </c>
      <c r="AK38" s="122">
        <v>488.3</v>
      </c>
      <c r="AL38" s="122">
        <v>504.3</v>
      </c>
      <c r="AM38" s="122">
        <v>534.29999999999995</v>
      </c>
      <c r="AN38" s="122">
        <v>575.29999999999995</v>
      </c>
      <c r="AO38" s="122">
        <v>592</v>
      </c>
      <c r="AP38" s="122">
        <v>577.5</v>
      </c>
      <c r="AQ38" s="122">
        <v>587.5</v>
      </c>
      <c r="AR38" s="122">
        <v>594.9</v>
      </c>
      <c r="AS38" s="122">
        <v>589.4</v>
      </c>
      <c r="AT38" s="122">
        <v>593</v>
      </c>
      <c r="AU38" s="122">
        <v>597</v>
      </c>
      <c r="AV38" s="122">
        <v>638.20000000000005</v>
      </c>
      <c r="AW38" s="122">
        <v>636</v>
      </c>
      <c r="AX38" s="122">
        <v>658.8</v>
      </c>
      <c r="AY38" s="122">
        <v>692.4</v>
      </c>
      <c r="AZ38" s="122">
        <v>733.3</v>
      </c>
      <c r="BA38" s="122">
        <v>716.3</v>
      </c>
      <c r="BB38" s="122">
        <v>772.6</v>
      </c>
      <c r="BC38" s="122">
        <v>855.1</v>
      </c>
      <c r="BD38" s="122">
        <v>921</v>
      </c>
      <c r="BE38" s="122">
        <v>970.8</v>
      </c>
      <c r="BF38" s="122">
        <v>1007</v>
      </c>
      <c r="BG38" s="122">
        <v>1050.2</v>
      </c>
      <c r="BH38" s="122">
        <v>1096.8</v>
      </c>
      <c r="BI38" s="122">
        <v>1146.0999999999999</v>
      </c>
    </row>
    <row r="39" spans="1:61" ht="15" customHeight="1" x14ac:dyDescent="0.25">
      <c r="A39" s="124"/>
      <c r="B39" s="122"/>
      <c r="C39" s="122"/>
      <c r="D39" s="122"/>
      <c r="E39" s="122"/>
      <c r="F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row>
    <row r="40" spans="1:61" ht="15" customHeight="1" x14ac:dyDescent="0.25">
      <c r="A40" s="119" t="s">
        <v>75</v>
      </c>
      <c r="B40" s="122">
        <v>25.2</v>
      </c>
      <c r="C40" s="122">
        <v>28.4</v>
      </c>
      <c r="D40" s="122">
        <v>32</v>
      </c>
      <c r="E40" s="122">
        <v>38.700000000000003</v>
      </c>
      <c r="F40" s="122">
        <v>50.7</v>
      </c>
      <c r="G40" s="122">
        <v>52.1</v>
      </c>
      <c r="H40" s="122">
        <v>61</v>
      </c>
      <c r="I40" s="122">
        <v>62.4</v>
      </c>
      <c r="J40" s="122">
        <v>64.400000000000006</v>
      </c>
      <c r="K40" s="122">
        <v>75.099999999999994</v>
      </c>
      <c r="L40" s="122">
        <v>84.9</v>
      </c>
      <c r="M40" s="122">
        <v>97.8</v>
      </c>
      <c r="N40" s="122">
        <v>100.3</v>
      </c>
      <c r="O40" s="122">
        <v>104.1</v>
      </c>
      <c r="P40" s="122">
        <v>117.5</v>
      </c>
      <c r="Q40" s="122">
        <v>124.7</v>
      </c>
      <c r="R40" s="122">
        <v>109</v>
      </c>
      <c r="S40" s="122">
        <v>108.6</v>
      </c>
      <c r="T40" s="122">
        <v>118</v>
      </c>
      <c r="U40" s="122">
        <v>133</v>
      </c>
      <c r="V40" s="122">
        <v>139.80000000000001</v>
      </c>
      <c r="W40" s="122">
        <v>150</v>
      </c>
      <c r="X40" s="122">
        <v>152.30000000000001</v>
      </c>
      <c r="Y40" s="122">
        <v>155.1</v>
      </c>
      <c r="Z40" s="122">
        <v>169.2</v>
      </c>
      <c r="AA40" s="122">
        <v>187.4</v>
      </c>
      <c r="AB40" s="122">
        <v>188.6</v>
      </c>
      <c r="AC40" s="122">
        <v>197.8</v>
      </c>
      <c r="AD40" s="122">
        <v>222.8</v>
      </c>
      <c r="AE40" s="122">
        <v>234</v>
      </c>
      <c r="AF40" s="122">
        <v>251.3</v>
      </c>
      <c r="AG40" s="122">
        <v>298.5</v>
      </c>
      <c r="AH40" s="122">
        <v>305</v>
      </c>
      <c r="AI40" s="122">
        <v>301.39999999999998</v>
      </c>
      <c r="AJ40" s="122">
        <v>304</v>
      </c>
      <c r="AK40" s="122">
        <v>331.7</v>
      </c>
      <c r="AL40" s="122">
        <v>361.6</v>
      </c>
      <c r="AM40" s="122">
        <v>398.6</v>
      </c>
      <c r="AN40" s="122">
        <v>425.8</v>
      </c>
      <c r="AO40" s="122">
        <v>451.7</v>
      </c>
      <c r="AP40" s="122">
        <v>388.9</v>
      </c>
      <c r="AQ40" s="122">
        <v>446.2</v>
      </c>
      <c r="AR40" s="122">
        <v>491</v>
      </c>
      <c r="AS40" s="122">
        <v>519.1</v>
      </c>
      <c r="AT40" s="122">
        <v>527.6</v>
      </c>
      <c r="AU40" s="122">
        <v>541.1</v>
      </c>
      <c r="AV40" s="122">
        <v>570.4</v>
      </c>
      <c r="AW40" s="122">
        <v>563.4</v>
      </c>
      <c r="AX40" s="122">
        <v>615.6</v>
      </c>
      <c r="AY40" s="122">
        <v>655.4</v>
      </c>
      <c r="AZ40" s="122">
        <v>671.1</v>
      </c>
      <c r="BA40" s="122">
        <v>623.4</v>
      </c>
      <c r="BB40" s="122">
        <v>732.2</v>
      </c>
      <c r="BC40" s="122">
        <v>898.7</v>
      </c>
      <c r="BD40" s="122">
        <v>915.5</v>
      </c>
      <c r="BE40" s="122">
        <v>960.2</v>
      </c>
      <c r="BF40" s="122">
        <v>993.5</v>
      </c>
      <c r="BG40" s="122">
        <v>1022.3</v>
      </c>
      <c r="BH40" s="122">
        <v>1050.8</v>
      </c>
      <c r="BI40" s="122">
        <v>1082.2</v>
      </c>
    </row>
    <row r="41" spans="1:61" ht="15" customHeight="1" x14ac:dyDescent="0.25">
      <c r="A41" s="124"/>
      <c r="B41" s="122"/>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c r="AH41" s="122"/>
      <c r="AI41" s="122"/>
      <c r="AJ41" s="122"/>
      <c r="AK41" s="122"/>
      <c r="AL41" s="122"/>
      <c r="AM41" s="122"/>
      <c r="AN41" s="122"/>
      <c r="AO41" s="122"/>
      <c r="AP41" s="122"/>
      <c r="AQ41" s="122"/>
      <c r="AR41" s="122"/>
      <c r="AS41" s="122"/>
      <c r="AT41" s="122"/>
      <c r="AU41" s="122"/>
      <c r="AV41" s="122"/>
      <c r="AW41" s="122"/>
      <c r="AX41" s="122"/>
      <c r="AY41" s="122"/>
      <c r="AZ41" s="122"/>
      <c r="BA41" s="122"/>
      <c r="BB41" s="122"/>
      <c r="BC41" s="122"/>
      <c r="BD41" s="122"/>
      <c r="BE41" s="122"/>
      <c r="BF41" s="122"/>
      <c r="BG41" s="122"/>
      <c r="BH41" s="122"/>
      <c r="BI41" s="122"/>
    </row>
    <row r="42" spans="1:61" ht="15" customHeight="1" x14ac:dyDescent="0.25">
      <c r="A42" s="119" t="s">
        <v>76</v>
      </c>
      <c r="B42" s="122">
        <v>86.1</v>
      </c>
      <c r="C42" s="122">
        <v>96.9</v>
      </c>
      <c r="D42" s="122">
        <v>106.8</v>
      </c>
      <c r="E42" s="122">
        <v>123.6</v>
      </c>
      <c r="F42" s="122">
        <v>147.80000000000001</v>
      </c>
      <c r="G42" s="122">
        <v>159.69999999999999</v>
      </c>
      <c r="H42" s="122">
        <v>183.2</v>
      </c>
      <c r="I42" s="122">
        <v>197.7</v>
      </c>
      <c r="J42" s="122">
        <v>211.9</v>
      </c>
      <c r="K42" s="122">
        <v>232.5</v>
      </c>
      <c r="L42" s="122">
        <v>255.7</v>
      </c>
      <c r="M42" s="122">
        <v>270.5</v>
      </c>
      <c r="N42" s="122">
        <v>279.10000000000002</v>
      </c>
      <c r="O42" s="122">
        <v>290.2</v>
      </c>
      <c r="P42" s="122">
        <v>310.8</v>
      </c>
      <c r="Q42" s="122">
        <v>327.3</v>
      </c>
      <c r="R42" s="122">
        <v>319.39999999999998</v>
      </c>
      <c r="S42" s="122">
        <v>322.89999999999998</v>
      </c>
      <c r="T42" s="122">
        <v>339.6</v>
      </c>
      <c r="U42" s="122">
        <v>368.1</v>
      </c>
      <c r="V42" s="122">
        <v>386</v>
      </c>
      <c r="W42" s="122">
        <v>409.5</v>
      </c>
      <c r="X42" s="122">
        <v>423.6</v>
      </c>
      <c r="Y42" s="122">
        <v>430</v>
      </c>
      <c r="Z42" s="122">
        <v>458.1</v>
      </c>
      <c r="AA42" s="122">
        <v>490.5</v>
      </c>
      <c r="AB42" s="122">
        <v>496.3</v>
      </c>
      <c r="AC42" s="122">
        <v>521.6</v>
      </c>
      <c r="AD42" s="122">
        <v>568.29999999999995</v>
      </c>
      <c r="AE42" s="122">
        <v>604.1</v>
      </c>
      <c r="AF42" s="122">
        <v>648.1</v>
      </c>
      <c r="AG42" s="122">
        <v>720.9</v>
      </c>
      <c r="AH42" s="122">
        <v>755.3</v>
      </c>
      <c r="AI42" s="122">
        <v>768.3</v>
      </c>
      <c r="AJ42" s="122">
        <v>782.7</v>
      </c>
      <c r="AK42" s="122">
        <v>820</v>
      </c>
      <c r="AL42" s="122">
        <v>865.8</v>
      </c>
      <c r="AM42" s="122">
        <v>932.9</v>
      </c>
      <c r="AN42" s="122">
        <v>1001.1</v>
      </c>
      <c r="AO42" s="122">
        <v>1043.7</v>
      </c>
      <c r="AP42" s="122">
        <v>966.3</v>
      </c>
      <c r="AQ42" s="122">
        <v>1033.7</v>
      </c>
      <c r="AR42" s="122">
        <v>1085.9000000000001</v>
      </c>
      <c r="AS42" s="122">
        <v>1108.5</v>
      </c>
      <c r="AT42" s="122">
        <v>1120.5999999999999</v>
      </c>
      <c r="AU42" s="122">
        <v>1138.0999999999999</v>
      </c>
      <c r="AV42" s="122">
        <v>1208.5999999999999</v>
      </c>
      <c r="AW42" s="122">
        <v>1199.4000000000001</v>
      </c>
      <c r="AX42" s="122">
        <v>1274.3</v>
      </c>
      <c r="AY42" s="122">
        <v>1347.8</v>
      </c>
      <c r="AZ42" s="122">
        <v>1404.4</v>
      </c>
      <c r="BA42" s="122">
        <v>1339.7</v>
      </c>
      <c r="BB42" s="122">
        <v>1504.8</v>
      </c>
      <c r="BC42" s="122">
        <v>1753.8</v>
      </c>
      <c r="BD42" s="122">
        <v>1836.5</v>
      </c>
      <c r="BE42" s="122">
        <v>1931</v>
      </c>
      <c r="BF42" s="122">
        <v>2000.5</v>
      </c>
      <c r="BG42" s="122">
        <v>2072.5</v>
      </c>
      <c r="BH42" s="122">
        <v>2147.6</v>
      </c>
      <c r="BI42" s="122">
        <v>2228.3000000000002</v>
      </c>
    </row>
    <row r="43" spans="1:61" ht="15" customHeight="1" x14ac:dyDescent="0.25">
      <c r="A43" s="119"/>
      <c r="B43" s="122"/>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2"/>
      <c r="AT43" s="122"/>
      <c r="AU43" s="122"/>
      <c r="AV43" s="122"/>
      <c r="AW43" s="122"/>
      <c r="AX43" s="122"/>
      <c r="AY43" s="122"/>
      <c r="AZ43" s="122"/>
      <c r="BA43" s="122"/>
      <c r="BB43" s="122"/>
      <c r="BC43" s="122"/>
      <c r="BD43" s="122"/>
      <c r="BE43" s="122"/>
      <c r="BF43" s="122"/>
      <c r="BG43" s="122"/>
      <c r="BH43" s="122"/>
      <c r="BI43" s="122"/>
    </row>
    <row r="44" spans="1:61" ht="15" customHeight="1" x14ac:dyDescent="0.25">
      <c r="A44" s="119" t="s">
        <v>77</v>
      </c>
      <c r="B44" s="122">
        <v>14.6</v>
      </c>
      <c r="C44" s="122">
        <v>17.2</v>
      </c>
      <c r="D44" s="122">
        <v>19.399999999999999</v>
      </c>
      <c r="E44" s="122">
        <v>21.7</v>
      </c>
      <c r="F44" s="122">
        <v>25.5</v>
      </c>
      <c r="G44" s="122">
        <v>30.3</v>
      </c>
      <c r="H44" s="122">
        <v>34.4</v>
      </c>
      <c r="I44" s="122">
        <v>37.5</v>
      </c>
      <c r="J44" s="122">
        <v>41.2</v>
      </c>
      <c r="K44" s="122">
        <v>44.7</v>
      </c>
      <c r="L44" s="122">
        <v>48.2</v>
      </c>
      <c r="M44" s="122">
        <v>50.7</v>
      </c>
      <c r="N44" s="122">
        <v>53</v>
      </c>
      <c r="O44" s="122">
        <v>54</v>
      </c>
      <c r="P44" s="122">
        <v>54.4</v>
      </c>
      <c r="Q44" s="122">
        <v>56.5</v>
      </c>
      <c r="R44" s="122">
        <v>57.4</v>
      </c>
      <c r="S44" s="122">
        <v>60.2</v>
      </c>
      <c r="T44" s="122">
        <v>61.5</v>
      </c>
      <c r="U44" s="122">
        <v>62.8</v>
      </c>
      <c r="V44" s="122">
        <v>66.099999999999994</v>
      </c>
      <c r="W44" s="122">
        <v>70.2</v>
      </c>
      <c r="X44" s="122">
        <v>74.900000000000006</v>
      </c>
      <c r="Y44" s="122">
        <v>77.7</v>
      </c>
      <c r="Z44" s="122">
        <v>81.3</v>
      </c>
      <c r="AA44" s="122">
        <v>84.7</v>
      </c>
      <c r="AB44" s="122">
        <v>86</v>
      </c>
      <c r="AC44" s="122">
        <v>86.8</v>
      </c>
      <c r="AD44" s="122">
        <v>90.8</v>
      </c>
      <c r="AE44" s="122">
        <v>96</v>
      </c>
      <c r="AF44" s="122">
        <v>102.2</v>
      </c>
      <c r="AG44" s="122">
        <v>109.8</v>
      </c>
      <c r="AH44" s="122">
        <v>119.9</v>
      </c>
      <c r="AI44" s="122">
        <v>131.80000000000001</v>
      </c>
      <c r="AJ44" s="122">
        <v>139.19999999999999</v>
      </c>
      <c r="AK44" s="122">
        <v>139.9</v>
      </c>
      <c r="AL44" s="122">
        <v>143.30000000000001</v>
      </c>
      <c r="AM44" s="122">
        <v>158.4</v>
      </c>
      <c r="AN44" s="122">
        <v>167.6</v>
      </c>
      <c r="AO44" s="122">
        <v>177.6</v>
      </c>
      <c r="AP44" s="122">
        <v>189.4</v>
      </c>
      <c r="AQ44" s="122">
        <v>194.4</v>
      </c>
      <c r="AR44" s="122">
        <v>194.3</v>
      </c>
      <c r="AS44" s="122">
        <v>194.7</v>
      </c>
      <c r="AT44" s="122">
        <v>194.6</v>
      </c>
      <c r="AU44" s="122">
        <v>196</v>
      </c>
      <c r="AV44" s="122">
        <v>196.9</v>
      </c>
      <c r="AW44" s="122">
        <v>199.5</v>
      </c>
      <c r="AX44" s="122">
        <v>204.9</v>
      </c>
      <c r="AY44" s="122">
        <v>215.1</v>
      </c>
      <c r="AZ44" s="122">
        <v>227.7</v>
      </c>
      <c r="BA44" s="122">
        <v>236.8</v>
      </c>
      <c r="BB44" s="122">
        <v>254.1</v>
      </c>
      <c r="BC44" s="122">
        <v>270.8</v>
      </c>
      <c r="BD44" s="122">
        <v>290.39999999999998</v>
      </c>
      <c r="BE44" s="122">
        <v>313.5</v>
      </c>
      <c r="BF44" s="122">
        <v>327.5</v>
      </c>
      <c r="BG44" s="122">
        <v>342.9</v>
      </c>
      <c r="BH44" s="122">
        <v>361.5</v>
      </c>
      <c r="BI44" s="122">
        <v>381.3</v>
      </c>
    </row>
    <row r="45" spans="1:61" ht="15" customHeight="1" x14ac:dyDescent="0.25">
      <c r="A45" s="124"/>
      <c r="B45" s="122"/>
      <c r="C45" s="122"/>
      <c r="D45" s="122"/>
      <c r="E45" s="122"/>
      <c r="F45" s="122"/>
      <c r="G45" s="122"/>
      <c r="H45" s="122"/>
      <c r="I45" s="122"/>
      <c r="J45" s="122"/>
      <c r="K45" s="122"/>
      <c r="L45" s="122"/>
      <c r="M45" s="122"/>
      <c r="N45" s="122"/>
      <c r="O45" s="122"/>
      <c r="P45" s="122"/>
      <c r="Q45" s="122"/>
      <c r="R45" s="122"/>
      <c r="S45" s="122"/>
      <c r="T45" s="122"/>
      <c r="U45" s="122"/>
      <c r="V45" s="122"/>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2"/>
      <c r="AZ45" s="122"/>
      <c r="BA45" s="122"/>
      <c r="BB45" s="122"/>
      <c r="BC45" s="122"/>
      <c r="BD45" s="122"/>
      <c r="BE45" s="122"/>
      <c r="BF45" s="122"/>
      <c r="BG45" s="122"/>
      <c r="BH45" s="122"/>
      <c r="BI45" s="122"/>
    </row>
    <row r="46" spans="1:61" ht="15" customHeight="1" x14ac:dyDescent="0.25">
      <c r="A46" s="119" t="s">
        <v>87</v>
      </c>
      <c r="B46" s="122">
        <v>-0.4</v>
      </c>
      <c r="C46" s="122">
        <v>0.2</v>
      </c>
      <c r="D46" s="122">
        <v>2.5</v>
      </c>
      <c r="E46" s="122">
        <v>3.6</v>
      </c>
      <c r="F46" s="122">
        <v>3.4</v>
      </c>
      <c r="G46" s="122">
        <v>3.6</v>
      </c>
      <c r="H46" s="122">
        <v>4.5</v>
      </c>
      <c r="I46" s="122">
        <v>1.6</v>
      </c>
      <c r="J46" s="122">
        <v>0.3</v>
      </c>
      <c r="K46" s="122">
        <v>1.1000000000000001</v>
      </c>
      <c r="L46" s="122">
        <v>0</v>
      </c>
      <c r="M46" s="122">
        <v>7.5</v>
      </c>
      <c r="N46" s="122">
        <v>7.4</v>
      </c>
      <c r="O46" s="122">
        <v>6.7</v>
      </c>
      <c r="P46" s="122">
        <v>9.9</v>
      </c>
      <c r="Q46" s="122">
        <v>7.4</v>
      </c>
      <c r="R46" s="122">
        <v>6.6</v>
      </c>
      <c r="S46" s="122">
        <v>5.7</v>
      </c>
      <c r="T46" s="122">
        <v>8.6</v>
      </c>
      <c r="U46" s="122">
        <v>8.6</v>
      </c>
      <c r="V46" s="122">
        <v>11.8</v>
      </c>
      <c r="W46" s="122">
        <v>13.2</v>
      </c>
      <c r="X46" s="122">
        <v>13.8</v>
      </c>
      <c r="Y46" s="122">
        <v>18.7</v>
      </c>
      <c r="Z46" s="122">
        <v>20</v>
      </c>
      <c r="AA46" s="122">
        <v>22.3</v>
      </c>
      <c r="AB46" s="122">
        <v>21.8</v>
      </c>
      <c r="AC46" s="122">
        <v>20.8</v>
      </c>
      <c r="AD46" s="122">
        <v>23.5</v>
      </c>
      <c r="AE46" s="122">
        <v>24.2</v>
      </c>
      <c r="AF46" s="122">
        <v>22.7</v>
      </c>
      <c r="AG46" s="122">
        <v>29.6</v>
      </c>
      <c r="AH46" s="122">
        <v>31.6</v>
      </c>
      <c r="AI46" s="122">
        <v>34.299999999999997</v>
      </c>
      <c r="AJ46" s="122">
        <v>34.1</v>
      </c>
      <c r="AK46" s="122">
        <v>41</v>
      </c>
      <c r="AL46" s="122">
        <v>46.6</v>
      </c>
      <c r="AM46" s="122">
        <v>50.2</v>
      </c>
      <c r="AN46" s="122">
        <v>43.9</v>
      </c>
      <c r="AO46" s="122">
        <v>55.2</v>
      </c>
      <c r="AP46" s="122">
        <v>47.4</v>
      </c>
      <c r="AQ46" s="122">
        <v>51.7</v>
      </c>
      <c r="AR46" s="122">
        <v>55.5</v>
      </c>
      <c r="AS46" s="122">
        <v>63.6</v>
      </c>
      <c r="AT46" s="122">
        <v>67.400000000000006</v>
      </c>
      <c r="AU46" s="122">
        <v>74.599999999999994</v>
      </c>
      <c r="AV46" s="122">
        <v>51.8</v>
      </c>
      <c r="AW46" s="122">
        <v>72.3</v>
      </c>
      <c r="AX46" s="122">
        <v>79.400000000000006</v>
      </c>
      <c r="AY46" s="122">
        <v>81.599999999999994</v>
      </c>
      <c r="AZ46" s="122">
        <v>79.7</v>
      </c>
      <c r="BA46" s="122">
        <v>80.2</v>
      </c>
      <c r="BB46" s="122">
        <v>98</v>
      </c>
      <c r="BC46" s="122">
        <v>103.5</v>
      </c>
      <c r="BD46" s="122">
        <v>107.2</v>
      </c>
      <c r="BE46" s="122">
        <v>106.4</v>
      </c>
      <c r="BF46" s="122">
        <v>108.2</v>
      </c>
      <c r="BG46" s="122">
        <v>110.5</v>
      </c>
      <c r="BH46" s="122">
        <v>109.3</v>
      </c>
      <c r="BI46" s="122">
        <v>103</v>
      </c>
    </row>
    <row r="47" spans="1:61" ht="15" customHeight="1" x14ac:dyDescent="0.25">
      <c r="A47" s="119" t="s">
        <v>88</v>
      </c>
      <c r="B47" s="122">
        <v>1</v>
      </c>
      <c r="C47" s="122">
        <v>0.7</v>
      </c>
      <c r="D47" s="122">
        <v>1</v>
      </c>
      <c r="E47" s="122">
        <v>1.4</v>
      </c>
      <c r="F47" s="122">
        <v>1.4</v>
      </c>
      <c r="G47" s="122">
        <v>0.3</v>
      </c>
      <c r="H47" s="122">
        <v>1</v>
      </c>
      <c r="I47" s="122">
        <v>0.9</v>
      </c>
      <c r="J47" s="122">
        <v>0.5</v>
      </c>
      <c r="K47" s="122">
        <v>2.2000000000000002</v>
      </c>
      <c r="L47" s="122">
        <v>1.6</v>
      </c>
      <c r="M47" s="122">
        <v>1.5</v>
      </c>
      <c r="N47" s="122">
        <v>1.9</v>
      </c>
      <c r="O47" s="122">
        <v>2</v>
      </c>
      <c r="P47" s="122">
        <v>1.9</v>
      </c>
      <c r="Q47" s="122">
        <v>2.4</v>
      </c>
      <c r="R47" s="122">
        <v>2.1</v>
      </c>
      <c r="S47" s="122">
        <v>3.1</v>
      </c>
      <c r="T47" s="122">
        <v>2.1</v>
      </c>
      <c r="U47" s="122">
        <v>4</v>
      </c>
      <c r="V47" s="122">
        <v>3.2</v>
      </c>
      <c r="W47" s="122">
        <v>3.6</v>
      </c>
      <c r="X47" s="122">
        <v>-0.6</v>
      </c>
      <c r="Y47" s="122">
        <v>4.0999999999999996</v>
      </c>
      <c r="Z47" s="122">
        <v>6.4</v>
      </c>
      <c r="AA47" s="122">
        <v>4.2</v>
      </c>
      <c r="AB47" s="122">
        <v>-2.4</v>
      </c>
      <c r="AC47" s="122">
        <v>-0.1</v>
      </c>
      <c r="AD47" s="122">
        <v>-1.3</v>
      </c>
      <c r="AE47" s="122">
        <v>-7.1</v>
      </c>
      <c r="AF47" s="122">
        <v>-1.9</v>
      </c>
      <c r="AG47" s="122">
        <v>-2.7</v>
      </c>
      <c r="AH47" s="122">
        <v>-12.4</v>
      </c>
      <c r="AI47" s="122">
        <v>-14.2</v>
      </c>
      <c r="AJ47" s="122">
        <v>-6.8</v>
      </c>
      <c r="AK47" s="122">
        <v>-7.9</v>
      </c>
      <c r="AL47" s="122">
        <v>-9.5</v>
      </c>
      <c r="AM47" s="122">
        <v>-4.2</v>
      </c>
      <c r="AN47" s="122">
        <v>-6.9</v>
      </c>
      <c r="AO47" s="122">
        <v>-31.3</v>
      </c>
      <c r="AP47" s="122">
        <v>-23.6</v>
      </c>
      <c r="AQ47" s="122">
        <v>-5.7</v>
      </c>
      <c r="AR47" s="122">
        <v>-2.2000000000000002</v>
      </c>
      <c r="AS47" s="122">
        <v>-7.3</v>
      </c>
      <c r="AT47" s="122">
        <v>-4.7</v>
      </c>
      <c r="AU47" s="122">
        <v>-6.8</v>
      </c>
      <c r="AV47" s="122">
        <v>-7</v>
      </c>
      <c r="AW47" s="122">
        <v>-17.2</v>
      </c>
      <c r="AX47" s="122">
        <v>-8.5</v>
      </c>
      <c r="AY47" s="122">
        <v>-2.9</v>
      </c>
      <c r="AZ47" s="122">
        <v>-16.5</v>
      </c>
      <c r="BA47" s="122">
        <v>-26</v>
      </c>
      <c r="BB47" s="122">
        <v>13.9</v>
      </c>
      <c r="BC47" s="122">
        <v>-9.4</v>
      </c>
      <c r="BD47" s="122">
        <v>-9.5</v>
      </c>
      <c r="BE47" s="122">
        <v>-9.8000000000000007</v>
      </c>
      <c r="BF47" s="122">
        <v>-9.6999999999999993</v>
      </c>
      <c r="BG47" s="122">
        <v>-9.6999999999999993</v>
      </c>
      <c r="BH47" s="122">
        <v>-9.5</v>
      </c>
      <c r="BI47" s="122">
        <v>-9.5</v>
      </c>
    </row>
    <row r="48" spans="1:61" ht="15" customHeight="1" x14ac:dyDescent="0.25">
      <c r="A48" s="119" t="s">
        <v>89</v>
      </c>
      <c r="B48" s="122">
        <v>-0.2</v>
      </c>
      <c r="C48" s="122">
        <v>-0.6</v>
      </c>
      <c r="D48" s="122">
        <v>-0.6</v>
      </c>
      <c r="E48" s="122">
        <v>-1.2</v>
      </c>
      <c r="F48" s="122">
        <v>-0.8</v>
      </c>
      <c r="G48" s="122">
        <v>-0.7</v>
      </c>
      <c r="H48" s="122">
        <v>-0.4</v>
      </c>
      <c r="I48" s="122">
        <v>-1.1000000000000001</v>
      </c>
      <c r="J48" s="122">
        <v>-1.9</v>
      </c>
      <c r="K48" s="122">
        <v>-1.9</v>
      </c>
      <c r="L48" s="122">
        <v>-2</v>
      </c>
      <c r="M48" s="122">
        <v>-2.2999999999999998</v>
      </c>
      <c r="N48" s="122">
        <v>-2.4</v>
      </c>
      <c r="O48" s="122">
        <v>-2.2999999999999998</v>
      </c>
      <c r="P48" s="122">
        <v>-2.8</v>
      </c>
      <c r="Q48" s="122">
        <v>-2.6</v>
      </c>
      <c r="R48" s="122">
        <v>-3.3</v>
      </c>
      <c r="S48" s="122">
        <v>-3.3</v>
      </c>
      <c r="T48" s="122">
        <v>-3.2</v>
      </c>
      <c r="U48" s="122">
        <v>-3.5</v>
      </c>
      <c r="V48" s="122">
        <v>-3.5</v>
      </c>
      <c r="W48" s="122">
        <v>-4.7</v>
      </c>
      <c r="X48" s="122">
        <v>-5.0999999999999996</v>
      </c>
      <c r="Y48" s="122">
        <v>-5.8</v>
      </c>
      <c r="Z48" s="122">
        <v>-6</v>
      </c>
      <c r="AA48" s="122">
        <v>-6.2</v>
      </c>
      <c r="AB48" s="122">
        <v>-6.3</v>
      </c>
      <c r="AC48" s="122">
        <v>-6.7</v>
      </c>
      <c r="AD48" s="122">
        <v>-7.1</v>
      </c>
      <c r="AE48" s="122">
        <v>-6.7</v>
      </c>
      <c r="AF48" s="122">
        <v>-6.8</v>
      </c>
      <c r="AG48" s="122">
        <v>-9.1</v>
      </c>
      <c r="AH48" s="122">
        <v>-8.6</v>
      </c>
      <c r="AI48" s="122">
        <v>-8.4</v>
      </c>
      <c r="AJ48" s="122">
        <v>-8.3000000000000007</v>
      </c>
      <c r="AK48" s="122">
        <v>-9.1</v>
      </c>
      <c r="AL48" s="122">
        <v>-10.3</v>
      </c>
      <c r="AM48" s="122">
        <v>-11.3</v>
      </c>
      <c r="AN48" s="122">
        <v>-10.5</v>
      </c>
      <c r="AO48" s="122">
        <v>-9.4</v>
      </c>
      <c r="AP48" s="122">
        <v>-6.2</v>
      </c>
      <c r="AQ48" s="122">
        <v>-8.6</v>
      </c>
      <c r="AR48" s="122">
        <v>-8.4</v>
      </c>
      <c r="AS48" s="122">
        <v>-7.9</v>
      </c>
      <c r="AT48" s="122">
        <v>-9.9</v>
      </c>
      <c r="AU48" s="122">
        <v>-9</v>
      </c>
      <c r="AV48" s="122">
        <v>-8.8000000000000007</v>
      </c>
      <c r="AW48" s="122">
        <v>-4.8</v>
      </c>
      <c r="AX48" s="122">
        <v>-5.0999999999999996</v>
      </c>
      <c r="AY48" s="122">
        <v>-6.6</v>
      </c>
      <c r="AZ48" s="122">
        <v>-6.9</v>
      </c>
      <c r="BA48" s="122">
        <v>-13.2</v>
      </c>
      <c r="BB48" s="122">
        <v>-6.4</v>
      </c>
      <c r="BC48" s="122">
        <v>-5.7</v>
      </c>
      <c r="BD48" s="122">
        <v>-4.2</v>
      </c>
      <c r="BE48" s="122">
        <v>-4</v>
      </c>
      <c r="BF48" s="122">
        <v>-4.5999999999999996</v>
      </c>
      <c r="BG48" s="122">
        <v>-4.5999999999999996</v>
      </c>
      <c r="BH48" s="122">
        <v>-4.7</v>
      </c>
      <c r="BI48" s="122">
        <v>-4.8</v>
      </c>
    </row>
    <row r="49" spans="1:61" ht="15" customHeight="1" x14ac:dyDescent="0.25">
      <c r="A49" s="124" t="s">
        <v>90</v>
      </c>
      <c r="B49" s="122">
        <v>0.3</v>
      </c>
      <c r="C49" s="122">
        <v>0.4</v>
      </c>
      <c r="D49" s="122">
        <v>3</v>
      </c>
      <c r="E49" s="122">
        <v>3.8</v>
      </c>
      <c r="F49" s="122">
        <v>4</v>
      </c>
      <c r="G49" s="122">
        <v>3.2</v>
      </c>
      <c r="H49" s="122">
        <v>5</v>
      </c>
      <c r="I49" s="122">
        <v>1.4</v>
      </c>
      <c r="J49" s="122">
        <v>-1.2</v>
      </c>
      <c r="K49" s="122">
        <v>1.4</v>
      </c>
      <c r="L49" s="122">
        <v>-0.4</v>
      </c>
      <c r="M49" s="122">
        <v>6.7</v>
      </c>
      <c r="N49" s="122">
        <v>6.9</v>
      </c>
      <c r="O49" s="122">
        <v>6.4</v>
      </c>
      <c r="P49" s="122">
        <v>9</v>
      </c>
      <c r="Q49" s="122">
        <v>7.2</v>
      </c>
      <c r="R49" s="122">
        <v>5.5</v>
      </c>
      <c r="S49" s="122">
        <v>5.5</v>
      </c>
      <c r="T49" s="122">
        <v>7.5</v>
      </c>
      <c r="U49" s="122">
        <v>9.1999999999999993</v>
      </c>
      <c r="V49" s="122">
        <v>11.4</v>
      </c>
      <c r="W49" s="122">
        <v>12.1</v>
      </c>
      <c r="X49" s="122">
        <v>8</v>
      </c>
      <c r="Y49" s="122">
        <v>17</v>
      </c>
      <c r="Z49" s="122">
        <v>20.3</v>
      </c>
      <c r="AA49" s="122">
        <v>20.2</v>
      </c>
      <c r="AB49" s="122">
        <v>13.2</v>
      </c>
      <c r="AC49" s="122">
        <v>14.1</v>
      </c>
      <c r="AD49" s="122">
        <v>15.1</v>
      </c>
      <c r="AE49" s="122">
        <v>10.4</v>
      </c>
      <c r="AF49" s="122">
        <v>13.9</v>
      </c>
      <c r="AG49" s="122">
        <v>17.8</v>
      </c>
      <c r="AH49" s="122">
        <v>10.7</v>
      </c>
      <c r="AI49" s="122">
        <v>11.7</v>
      </c>
      <c r="AJ49" s="122">
        <v>19</v>
      </c>
      <c r="AK49" s="122">
        <v>24</v>
      </c>
      <c r="AL49" s="122">
        <v>26.7</v>
      </c>
      <c r="AM49" s="122">
        <v>34.799999999999997</v>
      </c>
      <c r="AN49" s="122">
        <v>26.5</v>
      </c>
      <c r="AO49" s="122">
        <v>14.5</v>
      </c>
      <c r="AP49" s="122">
        <v>17.5</v>
      </c>
      <c r="AQ49" s="122">
        <v>37.4</v>
      </c>
      <c r="AR49" s="122">
        <v>44.9</v>
      </c>
      <c r="AS49" s="122">
        <v>48.4</v>
      </c>
      <c r="AT49" s="122">
        <v>52.9</v>
      </c>
      <c r="AU49" s="122">
        <v>58.8</v>
      </c>
      <c r="AV49" s="122">
        <v>35.9</v>
      </c>
      <c r="AW49" s="122">
        <v>50.4</v>
      </c>
      <c r="AX49" s="122">
        <v>65.8</v>
      </c>
      <c r="AY49" s="122">
        <v>72.099999999999994</v>
      </c>
      <c r="AZ49" s="122">
        <v>56.3</v>
      </c>
      <c r="BA49" s="122">
        <v>41</v>
      </c>
      <c r="BB49" s="122">
        <v>105.5</v>
      </c>
      <c r="BC49" s="122">
        <v>88.3</v>
      </c>
      <c r="BD49" s="122">
        <v>93.5</v>
      </c>
      <c r="BE49" s="122">
        <v>92.6</v>
      </c>
      <c r="BF49" s="122">
        <v>93.9</v>
      </c>
      <c r="BG49" s="122">
        <v>96.1</v>
      </c>
      <c r="BH49" s="122">
        <v>95.1</v>
      </c>
      <c r="BI49" s="122">
        <v>88.6</v>
      </c>
    </row>
    <row r="50" spans="1:61" ht="15" customHeight="1" x14ac:dyDescent="0.25">
      <c r="A50" s="124"/>
      <c r="B50" s="122"/>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22"/>
      <c r="AW50" s="122"/>
      <c r="AX50" s="122"/>
      <c r="AY50" s="122"/>
      <c r="AZ50" s="122"/>
      <c r="BA50" s="122"/>
      <c r="BB50" s="122"/>
      <c r="BC50" s="122"/>
      <c r="BD50" s="122"/>
      <c r="BE50" s="122"/>
      <c r="BF50" s="122"/>
      <c r="BG50" s="122"/>
      <c r="BH50" s="122"/>
      <c r="BI50" s="122"/>
    </row>
    <row r="51" spans="1:61" ht="15" customHeight="1" x14ac:dyDescent="0.25">
      <c r="A51" s="127" t="s">
        <v>407</v>
      </c>
      <c r="AC51" s="122"/>
      <c r="AD51" s="122"/>
      <c r="AE51" s="122"/>
      <c r="AF51" s="122"/>
      <c r="AG51" s="122"/>
      <c r="AH51" s="122"/>
      <c r="AI51" s="122"/>
      <c r="AJ51" s="122"/>
      <c r="AK51" s="122"/>
      <c r="AL51" s="122"/>
      <c r="AM51" s="122"/>
      <c r="AN51" s="122"/>
      <c r="AO51" s="122"/>
      <c r="AP51" s="122"/>
      <c r="AQ51" s="122"/>
      <c r="AR51" s="122"/>
      <c r="AS51" s="122"/>
      <c r="AT51" s="122"/>
      <c r="AU51" s="122"/>
      <c r="AV51" s="122"/>
      <c r="AW51" s="122"/>
      <c r="AX51" s="122"/>
      <c r="AY51" s="122"/>
      <c r="AZ51" s="122"/>
      <c r="BA51" s="122"/>
      <c r="BB51" s="122"/>
      <c r="BC51" s="122"/>
      <c r="BD51" s="122"/>
      <c r="BE51" s="122"/>
      <c r="BF51" s="122"/>
      <c r="BG51" s="122"/>
      <c r="BH51" s="122"/>
      <c r="BI51" s="122"/>
    </row>
    <row r="52" spans="1:61" ht="15" customHeight="1" x14ac:dyDescent="0.25">
      <c r="A52" s="127"/>
      <c r="AC52" s="122"/>
      <c r="AD52" s="122"/>
      <c r="AE52" s="122"/>
      <c r="AF52" s="122"/>
      <c r="AG52" s="122"/>
      <c r="AH52" s="122"/>
      <c r="AI52" s="122"/>
      <c r="AJ52" s="122"/>
      <c r="AK52" s="122"/>
      <c r="AL52" s="122"/>
      <c r="AM52" s="122"/>
      <c r="AN52" s="122"/>
      <c r="AO52" s="122"/>
      <c r="AP52" s="122"/>
      <c r="AQ52" s="122"/>
      <c r="AR52" s="122"/>
      <c r="AS52" s="122"/>
      <c r="AT52" s="122"/>
      <c r="AU52" s="122"/>
      <c r="AV52" s="122"/>
      <c r="AW52" s="122"/>
      <c r="AX52" s="122"/>
      <c r="AY52" s="122"/>
      <c r="AZ52" s="122"/>
      <c r="BA52" s="122"/>
      <c r="BB52" s="122"/>
      <c r="BC52" s="122"/>
      <c r="BD52" s="122"/>
      <c r="BE52" s="122"/>
      <c r="BF52" s="122"/>
      <c r="BG52" s="122"/>
      <c r="BH52" s="122"/>
      <c r="BI52" s="122"/>
    </row>
    <row r="53" spans="1:61" ht="15" customHeight="1" x14ac:dyDescent="0.2"/>
    <row r="54" spans="1:61" ht="15" customHeight="1" x14ac:dyDescent="0.2"/>
    <row r="55" spans="1:61" ht="15" customHeight="1" x14ac:dyDescent="0.2"/>
    <row r="56" spans="1:61" ht="15" customHeight="1" x14ac:dyDescent="0.2"/>
  </sheetData>
  <pageMargins left="0.7" right="0.7" top="0.75" bottom="0.75" header="0.3" footer="0.3"/>
  <pageSetup paperSize="9" orientation="portrait" horizontalDpi="90" verticalDpi="9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68D212-4F2A-4501-9D80-A4BA4E08BE35}">
  <dimension ref="A1:BJ70"/>
  <sheetViews>
    <sheetView workbookViewId="0">
      <pane xSplit="1" ySplit="2" topLeftCell="B3" activePane="bottomRight" state="frozen"/>
      <selection activeCell="AA5" sqref="AA5:AB5"/>
      <selection pane="topRight" activeCell="AA5" sqref="AA5:AB5"/>
      <selection pane="bottomLeft" activeCell="AA5" sqref="AA5:AB5"/>
      <selection pane="bottomRight"/>
    </sheetView>
  </sheetViews>
  <sheetFormatPr defaultColWidth="11.42578125" defaultRowHeight="12.75" x14ac:dyDescent="0.2"/>
  <cols>
    <col min="1" max="1" width="51.7109375" style="116" customWidth="1"/>
    <col min="2" max="61" width="8" style="116" customWidth="1"/>
    <col min="62" max="16384" width="11.42578125" style="116"/>
  </cols>
  <sheetData>
    <row r="1" spans="1:62" ht="15" customHeight="1" x14ac:dyDescent="0.25">
      <c r="A1" s="235" t="str">
        <f>HYPERLINK("#'contents'!A1","to contents")</f>
        <v>to contents</v>
      </c>
    </row>
    <row r="2" spans="1:62" ht="30" customHeight="1" x14ac:dyDescent="0.25">
      <c r="A2" s="117" t="s">
        <v>502</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row>
    <row r="3" spans="1:62" ht="15" customHeight="1" x14ac:dyDescent="0.25">
      <c r="A3" s="119"/>
      <c r="B3" s="119">
        <v>1970</v>
      </c>
      <c r="C3" s="119">
        <v>1971</v>
      </c>
      <c r="D3" s="119">
        <v>1972</v>
      </c>
      <c r="E3" s="119">
        <v>1973</v>
      </c>
      <c r="F3" s="119">
        <v>1974</v>
      </c>
      <c r="G3" s="119">
        <v>1975</v>
      </c>
      <c r="H3" s="119">
        <v>1976</v>
      </c>
      <c r="I3" s="119">
        <v>1977</v>
      </c>
      <c r="J3" s="119">
        <v>1978</v>
      </c>
      <c r="K3" s="119">
        <v>1979</v>
      </c>
      <c r="L3" s="119">
        <v>1980</v>
      </c>
      <c r="M3" s="119">
        <v>1981</v>
      </c>
      <c r="N3" s="119">
        <v>1982</v>
      </c>
      <c r="O3" s="119">
        <v>1983</v>
      </c>
      <c r="P3" s="119">
        <v>1984</v>
      </c>
      <c r="Q3" s="119">
        <v>1985</v>
      </c>
      <c r="R3" s="119">
        <v>1986</v>
      </c>
      <c r="S3" s="119">
        <v>1987</v>
      </c>
      <c r="T3" s="119">
        <v>1988</v>
      </c>
      <c r="U3" s="119">
        <v>1989</v>
      </c>
      <c r="V3" s="119">
        <v>1990</v>
      </c>
      <c r="W3" s="119">
        <v>1991</v>
      </c>
      <c r="X3" s="119">
        <v>1992</v>
      </c>
      <c r="Y3" s="119">
        <v>1993</v>
      </c>
      <c r="Z3" s="119">
        <v>1994</v>
      </c>
      <c r="AA3" s="119">
        <v>1995</v>
      </c>
      <c r="AB3" s="119">
        <v>1995</v>
      </c>
      <c r="AC3" s="119">
        <v>1996</v>
      </c>
      <c r="AD3" s="119">
        <v>1997</v>
      </c>
      <c r="AE3" s="119">
        <v>1998</v>
      </c>
      <c r="AF3" s="119">
        <v>1999</v>
      </c>
      <c r="AG3" s="119">
        <v>2000</v>
      </c>
      <c r="AH3" s="119">
        <v>2001</v>
      </c>
      <c r="AI3" s="119">
        <v>2002</v>
      </c>
      <c r="AJ3" s="119">
        <v>2003</v>
      </c>
      <c r="AK3" s="119">
        <v>2004</v>
      </c>
      <c r="AL3" s="119">
        <v>2005</v>
      </c>
      <c r="AM3" s="119">
        <v>2006</v>
      </c>
      <c r="AN3" s="119">
        <v>2007</v>
      </c>
      <c r="AO3" s="119">
        <v>2008</v>
      </c>
      <c r="AP3" s="119">
        <v>2009</v>
      </c>
      <c r="AQ3" s="119">
        <v>2010</v>
      </c>
      <c r="AR3" s="119">
        <v>2011</v>
      </c>
      <c r="AS3" s="119">
        <v>2012</v>
      </c>
      <c r="AT3" s="119">
        <v>2013</v>
      </c>
      <c r="AU3" s="119">
        <v>2014</v>
      </c>
      <c r="AV3" s="119">
        <v>2015</v>
      </c>
      <c r="AW3" s="119">
        <v>2016</v>
      </c>
      <c r="AX3" s="119">
        <v>2017</v>
      </c>
      <c r="AY3" s="119">
        <v>2018</v>
      </c>
      <c r="AZ3" s="119">
        <v>2019</v>
      </c>
      <c r="BA3" s="119">
        <v>2020</v>
      </c>
      <c r="BB3" s="119">
        <v>2021</v>
      </c>
      <c r="BC3" s="119">
        <v>2022</v>
      </c>
      <c r="BD3" s="119">
        <v>2023</v>
      </c>
      <c r="BE3" s="119">
        <v>2024</v>
      </c>
      <c r="BF3" s="119">
        <v>2025</v>
      </c>
      <c r="BG3" s="119">
        <v>2026</v>
      </c>
      <c r="BH3" s="119">
        <v>2027</v>
      </c>
      <c r="BI3" s="119">
        <v>2028</v>
      </c>
    </row>
    <row r="4" spans="1:62" ht="15" customHeight="1" x14ac:dyDescent="0.25">
      <c r="A4" s="120" t="s">
        <v>91</v>
      </c>
      <c r="B4" s="119"/>
      <c r="C4" s="119"/>
      <c r="D4" s="119"/>
      <c r="E4" s="119"/>
      <c r="F4" s="119"/>
      <c r="G4" s="119"/>
      <c r="H4" s="119"/>
      <c r="I4" s="119"/>
      <c r="J4" s="119"/>
      <c r="K4" s="119"/>
      <c r="L4" s="119"/>
      <c r="M4" s="119"/>
      <c r="N4" s="119"/>
      <c r="O4" s="119"/>
      <c r="P4" s="119"/>
      <c r="Q4" s="119"/>
      <c r="R4" s="119"/>
      <c r="S4" s="119"/>
      <c r="T4" s="119"/>
      <c r="U4" s="119"/>
      <c r="V4" s="119"/>
      <c r="W4" s="119"/>
      <c r="X4" s="119"/>
      <c r="Y4" s="119"/>
      <c r="Z4" s="119"/>
      <c r="AA4" s="119" t="s">
        <v>531</v>
      </c>
      <c r="AB4" s="119" t="s">
        <v>532</v>
      </c>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c r="BG4" s="119"/>
      <c r="BH4" s="119"/>
      <c r="BI4" s="119"/>
    </row>
    <row r="5" spans="1:62" ht="15" customHeight="1" x14ac:dyDescent="0.25">
      <c r="A5" s="120"/>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9"/>
      <c r="AZ5" s="119"/>
      <c r="BA5" s="119"/>
      <c r="BB5" s="119"/>
      <c r="BC5" s="119"/>
      <c r="BD5" s="119"/>
      <c r="BE5" s="119"/>
      <c r="BF5" s="119"/>
      <c r="BG5" s="119"/>
      <c r="BH5" s="119"/>
      <c r="BI5" s="119"/>
    </row>
    <row r="6" spans="1:62" ht="15" customHeight="1" x14ac:dyDescent="0.25">
      <c r="A6" s="124" t="s">
        <v>408</v>
      </c>
      <c r="B6" s="122">
        <v>6.4</v>
      </c>
      <c r="C6" s="122">
        <v>2.5</v>
      </c>
      <c r="D6" s="122">
        <v>3.3</v>
      </c>
      <c r="E6" s="122">
        <v>5</v>
      </c>
      <c r="F6" s="122">
        <v>2.4</v>
      </c>
      <c r="G6" s="122">
        <v>2.9</v>
      </c>
      <c r="H6" s="122">
        <v>4.8</v>
      </c>
      <c r="I6" s="122">
        <v>3.2</v>
      </c>
      <c r="J6" s="122">
        <v>3.8</v>
      </c>
      <c r="K6" s="122">
        <v>2.2000000000000002</v>
      </c>
      <c r="L6" s="122">
        <v>0.9</v>
      </c>
      <c r="M6" s="122">
        <v>-2</v>
      </c>
      <c r="N6" s="122">
        <v>-0.9</v>
      </c>
      <c r="O6" s="122">
        <v>1.2</v>
      </c>
      <c r="P6" s="122">
        <v>0.5</v>
      </c>
      <c r="Q6" s="122">
        <v>1.4</v>
      </c>
      <c r="R6" s="122">
        <v>2.6</v>
      </c>
      <c r="S6" s="122">
        <v>2.2000000000000002</v>
      </c>
      <c r="T6" s="122">
        <v>1.7</v>
      </c>
      <c r="U6" s="122">
        <v>3.4</v>
      </c>
      <c r="V6" s="122">
        <v>3.7</v>
      </c>
      <c r="W6" s="122">
        <v>3</v>
      </c>
      <c r="X6" s="122">
        <v>0.9</v>
      </c>
      <c r="Y6" s="122">
        <v>0.8</v>
      </c>
      <c r="Z6" s="122">
        <v>2</v>
      </c>
      <c r="AA6" s="122">
        <v>2.7</v>
      </c>
      <c r="AB6" s="122" t="s">
        <v>153</v>
      </c>
      <c r="AC6" s="122">
        <v>4.9000000000000004</v>
      </c>
      <c r="AD6" s="122">
        <v>4.2</v>
      </c>
      <c r="AE6" s="122">
        <v>5.6</v>
      </c>
      <c r="AF6" s="122">
        <v>6</v>
      </c>
      <c r="AG6" s="122">
        <v>3.7</v>
      </c>
      <c r="AH6" s="122">
        <v>2</v>
      </c>
      <c r="AI6" s="122">
        <v>1.2</v>
      </c>
      <c r="AJ6" s="122">
        <v>-0.1</v>
      </c>
      <c r="AK6" s="122">
        <v>0.8</v>
      </c>
      <c r="AL6" s="122">
        <v>0.9</v>
      </c>
      <c r="AM6" s="122">
        <v>-0.2</v>
      </c>
      <c r="AN6" s="122">
        <v>1.9</v>
      </c>
      <c r="AO6" s="122">
        <v>0.9</v>
      </c>
      <c r="AP6" s="122">
        <v>-1.9</v>
      </c>
      <c r="AQ6" s="122">
        <v>0.1</v>
      </c>
      <c r="AR6" s="122">
        <v>0.1</v>
      </c>
      <c r="AS6" s="122">
        <v>-1.1000000000000001</v>
      </c>
      <c r="AT6" s="122">
        <v>-1</v>
      </c>
      <c r="AU6" s="122">
        <v>0.4</v>
      </c>
      <c r="AV6" s="122">
        <v>2</v>
      </c>
      <c r="AW6" s="122">
        <v>1.1000000000000001</v>
      </c>
      <c r="AX6" s="122">
        <v>2.1</v>
      </c>
      <c r="AY6" s="122">
        <v>2.2000000000000002</v>
      </c>
      <c r="AZ6" s="122">
        <v>0.9</v>
      </c>
      <c r="BA6" s="122">
        <v>-6.4</v>
      </c>
      <c r="BB6" s="122">
        <v>4.3</v>
      </c>
      <c r="BC6" s="122">
        <v>6.6</v>
      </c>
      <c r="BD6" s="122">
        <v>0.7</v>
      </c>
      <c r="BE6" s="122">
        <v>2.2999999999999998</v>
      </c>
      <c r="BF6" s="122">
        <v>2</v>
      </c>
      <c r="BG6" s="122">
        <v>1.8</v>
      </c>
      <c r="BH6" s="122">
        <v>1.7</v>
      </c>
      <c r="BI6" s="122">
        <v>1.8</v>
      </c>
      <c r="BJ6" s="129"/>
    </row>
    <row r="7" spans="1:62" ht="15" customHeight="1" x14ac:dyDescent="0.25">
      <c r="A7" s="119"/>
      <c r="B7" s="122"/>
      <c r="C7" s="122"/>
      <c r="D7" s="122"/>
      <c r="E7" s="122"/>
      <c r="F7" s="122"/>
      <c r="G7" s="122"/>
      <c r="H7" s="122"/>
      <c r="I7" s="122"/>
      <c r="J7" s="122"/>
      <c r="K7" s="122"/>
      <c r="L7" s="122"/>
      <c r="M7" s="122"/>
      <c r="N7" s="122"/>
      <c r="O7" s="122"/>
      <c r="P7" s="122"/>
      <c r="Q7" s="122"/>
      <c r="R7" s="122"/>
      <c r="S7" s="122"/>
      <c r="T7" s="122"/>
      <c r="U7" s="122"/>
      <c r="V7" s="122"/>
      <c r="W7" s="122"/>
      <c r="X7" s="122"/>
      <c r="Y7" s="122"/>
      <c r="Z7" s="122"/>
      <c r="AA7" s="122"/>
      <c r="AB7" s="122"/>
      <c r="AC7" s="122"/>
      <c r="AD7" s="122"/>
      <c r="AE7" s="122"/>
      <c r="AF7" s="122"/>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22"/>
      <c r="BF7" s="122"/>
      <c r="BG7" s="122"/>
      <c r="BH7" s="122"/>
      <c r="BI7" s="122"/>
      <c r="BJ7" s="129"/>
    </row>
    <row r="8" spans="1:62" ht="15" customHeight="1" x14ac:dyDescent="0.25">
      <c r="A8" s="124" t="s">
        <v>92</v>
      </c>
      <c r="B8" s="122">
        <v>-5</v>
      </c>
      <c r="C8" s="122">
        <v>-0.7</v>
      </c>
      <c r="D8" s="122">
        <v>3.4</v>
      </c>
      <c r="E8" s="122">
        <v>2.7</v>
      </c>
      <c r="F8" s="122">
        <v>2.5</v>
      </c>
      <c r="G8" s="122">
        <v>4.3</v>
      </c>
      <c r="H8" s="122">
        <v>3.3</v>
      </c>
      <c r="I8" s="122">
        <v>3.5</v>
      </c>
      <c r="J8" s="122">
        <v>3.7</v>
      </c>
      <c r="K8" s="122">
        <v>3.1</v>
      </c>
      <c r="L8" s="122">
        <v>-0.2</v>
      </c>
      <c r="M8" s="122">
        <v>-0.3</v>
      </c>
      <c r="N8" s="122">
        <v>0.6</v>
      </c>
      <c r="O8" s="122">
        <v>-1.8</v>
      </c>
      <c r="P8" s="122">
        <v>1</v>
      </c>
      <c r="Q8" s="122">
        <v>2.1</v>
      </c>
      <c r="R8" s="122">
        <v>5.2</v>
      </c>
      <c r="S8" s="122">
        <v>3</v>
      </c>
      <c r="T8" s="122">
        <v>1.3</v>
      </c>
      <c r="U8" s="122">
        <v>6</v>
      </c>
      <c r="V8" s="122">
        <v>8.1</v>
      </c>
      <c r="W8" s="122">
        <v>-1.7</v>
      </c>
      <c r="X8" s="122">
        <v>3.2</v>
      </c>
      <c r="Y8" s="122">
        <v>-2.4</v>
      </c>
      <c r="Z8" s="122">
        <v>2.9</v>
      </c>
      <c r="AA8" s="122">
        <v>3.1</v>
      </c>
      <c r="AB8" s="122" t="s">
        <v>153</v>
      </c>
      <c r="AC8" s="122">
        <v>3.3</v>
      </c>
      <c r="AD8" s="122">
        <v>4.4000000000000004</v>
      </c>
      <c r="AE8" s="122">
        <v>4</v>
      </c>
      <c r="AF8" s="122">
        <v>3.1</v>
      </c>
      <c r="AG8" s="122">
        <v>2.5</v>
      </c>
      <c r="AH8" s="122">
        <v>6.3</v>
      </c>
      <c r="AI8" s="122">
        <v>-0.7</v>
      </c>
      <c r="AJ8" s="122">
        <v>-1.3</v>
      </c>
      <c r="AK8" s="122">
        <v>0.4</v>
      </c>
      <c r="AL8" s="122">
        <v>-0.4</v>
      </c>
      <c r="AM8" s="122">
        <v>1.6</v>
      </c>
      <c r="AN8" s="122">
        <v>2</v>
      </c>
      <c r="AO8" s="122">
        <v>1.1000000000000001</v>
      </c>
      <c r="AP8" s="122">
        <v>1</v>
      </c>
      <c r="AQ8" s="122">
        <v>-0.2</v>
      </c>
      <c r="AR8" s="122">
        <v>0.6</v>
      </c>
      <c r="AS8" s="122">
        <v>-0.2</v>
      </c>
      <c r="AT8" s="122">
        <v>-1</v>
      </c>
      <c r="AU8" s="122">
        <v>1.8</v>
      </c>
      <c r="AV8" s="122">
        <v>1.8</v>
      </c>
      <c r="AW8" s="122">
        <v>2.2999999999999998</v>
      </c>
      <c r="AX8" s="122">
        <v>1</v>
      </c>
      <c r="AY8" s="122">
        <v>2.7</v>
      </c>
      <c r="AZ8" s="122">
        <v>2.4</v>
      </c>
      <c r="BA8" s="122">
        <v>2.2999999999999998</v>
      </c>
      <c r="BB8" s="122">
        <v>2.2999999999999998</v>
      </c>
      <c r="BC8" s="122">
        <v>2</v>
      </c>
      <c r="BD8" s="122">
        <v>1.3</v>
      </c>
      <c r="BE8" s="122">
        <v>3.1</v>
      </c>
      <c r="BF8" s="122">
        <v>2.2999999999999998</v>
      </c>
      <c r="BG8" s="122">
        <v>2.1</v>
      </c>
      <c r="BH8" s="122">
        <v>2.1</v>
      </c>
      <c r="BI8" s="122">
        <v>2.1</v>
      </c>
    </row>
    <row r="9" spans="1:62" ht="15" customHeight="1" x14ac:dyDescent="0.25">
      <c r="A9" s="119"/>
      <c r="B9" s="122"/>
      <c r="C9" s="122"/>
      <c r="D9" s="122"/>
      <c r="E9" s="122"/>
      <c r="F9" s="122"/>
      <c r="G9" s="122"/>
      <c r="H9" s="122"/>
      <c r="I9" s="122"/>
      <c r="J9" s="122"/>
      <c r="K9" s="122"/>
      <c r="L9" s="122"/>
      <c r="M9" s="122"/>
      <c r="N9" s="122"/>
      <c r="O9" s="122"/>
      <c r="P9" s="122"/>
      <c r="Q9" s="122"/>
      <c r="R9" s="122"/>
      <c r="S9" s="122"/>
      <c r="T9" s="122"/>
      <c r="U9" s="122"/>
      <c r="V9" s="122"/>
      <c r="W9" s="122"/>
      <c r="X9" s="122"/>
      <c r="Y9" s="122"/>
      <c r="Z9" s="122"/>
      <c r="AA9" s="122"/>
      <c r="AB9" s="122"/>
      <c r="AC9" s="122"/>
      <c r="AD9" s="122"/>
      <c r="AE9" s="122"/>
      <c r="AF9" s="122"/>
      <c r="AG9" s="122"/>
      <c r="AH9" s="122"/>
      <c r="AI9" s="122"/>
      <c r="AJ9" s="122"/>
      <c r="AK9" s="122"/>
      <c r="AL9" s="122"/>
      <c r="AM9" s="122"/>
      <c r="AN9" s="122"/>
      <c r="AO9" s="122"/>
      <c r="AP9" s="122"/>
      <c r="AQ9" s="122"/>
      <c r="AR9" s="122"/>
      <c r="AS9" s="122"/>
      <c r="AT9" s="122"/>
      <c r="AU9" s="122"/>
      <c r="AV9" s="122"/>
      <c r="AW9" s="122"/>
      <c r="AX9" s="122"/>
      <c r="AY9" s="122"/>
      <c r="AZ9" s="122"/>
      <c r="BA9" s="122"/>
      <c r="BB9" s="122"/>
      <c r="BC9" s="122"/>
      <c r="BD9" s="122"/>
      <c r="BE9" s="122"/>
      <c r="BF9" s="122"/>
      <c r="BG9" s="122"/>
      <c r="BH9" s="122"/>
      <c r="BI9" s="122"/>
      <c r="BJ9" s="129"/>
    </row>
    <row r="10" spans="1:62" ht="15" customHeight="1" x14ac:dyDescent="0.25">
      <c r="A10" s="120" t="s">
        <v>409</v>
      </c>
      <c r="B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c r="Z10" s="122"/>
      <c r="AA10" s="122"/>
      <c r="AB10" s="122"/>
      <c r="AC10" s="122"/>
      <c r="AD10" s="122"/>
      <c r="AE10" s="122"/>
      <c r="AF10" s="122"/>
      <c r="AG10" s="122"/>
      <c r="AH10" s="122"/>
      <c r="AI10" s="122"/>
      <c r="AJ10" s="122"/>
      <c r="AK10" s="122"/>
      <c r="AL10" s="122"/>
      <c r="AM10" s="122"/>
      <c r="AN10" s="122"/>
      <c r="AO10" s="122"/>
      <c r="AP10" s="122"/>
      <c r="AQ10" s="122"/>
      <c r="AR10" s="122"/>
      <c r="AS10" s="122"/>
      <c r="AT10" s="122"/>
      <c r="AU10" s="122"/>
      <c r="AV10" s="122"/>
      <c r="AW10" s="122"/>
      <c r="AX10" s="122"/>
      <c r="AY10" s="122"/>
      <c r="AZ10" s="122"/>
      <c r="BA10" s="122"/>
      <c r="BB10" s="122"/>
      <c r="BC10" s="122"/>
      <c r="BD10" s="122"/>
      <c r="BE10" s="122"/>
      <c r="BF10" s="122"/>
      <c r="BG10" s="122"/>
      <c r="BH10" s="122"/>
      <c r="BI10" s="122"/>
      <c r="BJ10" s="129"/>
    </row>
    <row r="11" spans="1:62" ht="15" customHeight="1" x14ac:dyDescent="0.25">
      <c r="A11" s="131" t="s">
        <v>93</v>
      </c>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c r="Z11" s="122"/>
      <c r="AA11" s="122"/>
      <c r="AB11" s="122"/>
      <c r="AC11" s="122"/>
      <c r="AD11" s="122"/>
      <c r="AE11" s="122"/>
      <c r="AF11" s="122"/>
      <c r="AG11" s="122"/>
      <c r="AH11" s="122"/>
      <c r="AI11" s="122"/>
      <c r="AJ11" s="122"/>
      <c r="AK11" s="122"/>
      <c r="AL11" s="122"/>
      <c r="AM11" s="122"/>
      <c r="AN11" s="122"/>
      <c r="AO11" s="122"/>
      <c r="AP11" s="122"/>
      <c r="AQ11" s="122"/>
      <c r="AR11" s="122"/>
      <c r="AS11" s="122"/>
      <c r="AT11" s="122"/>
      <c r="AU11" s="122"/>
      <c r="AV11" s="122"/>
      <c r="AW11" s="122"/>
      <c r="AX11" s="122"/>
      <c r="AY11" s="122"/>
      <c r="AZ11" s="122"/>
      <c r="BA11" s="122"/>
      <c r="BB11" s="122"/>
      <c r="BC11" s="122"/>
      <c r="BD11" s="122"/>
      <c r="BE11" s="122"/>
      <c r="BF11" s="122"/>
      <c r="BG11" s="122"/>
      <c r="BH11" s="122"/>
      <c r="BI11" s="122"/>
      <c r="BJ11" s="129"/>
    </row>
    <row r="12" spans="1:62" ht="15" customHeight="1" x14ac:dyDescent="0.25">
      <c r="A12" s="124" t="s">
        <v>94</v>
      </c>
      <c r="B12" s="122">
        <v>0</v>
      </c>
      <c r="C12" s="122">
        <v>1.3</v>
      </c>
      <c r="D12" s="122">
        <v>1.4</v>
      </c>
      <c r="E12" s="122">
        <v>-0.5</v>
      </c>
      <c r="F12" s="122">
        <v>-0.4</v>
      </c>
      <c r="G12" s="122">
        <v>0.8</v>
      </c>
      <c r="H12" s="122">
        <v>-0.5</v>
      </c>
      <c r="I12" s="122">
        <v>-0.2</v>
      </c>
      <c r="J12" s="122">
        <v>-0.4</v>
      </c>
      <c r="K12" s="122">
        <v>0.4</v>
      </c>
      <c r="L12" s="122">
        <v>-0.6</v>
      </c>
      <c r="M12" s="122">
        <v>1</v>
      </c>
      <c r="N12" s="122">
        <v>2.2999999999999998</v>
      </c>
      <c r="O12" s="122">
        <v>-0.4</v>
      </c>
      <c r="P12" s="122">
        <v>0</v>
      </c>
      <c r="Q12" s="122">
        <v>0.6</v>
      </c>
      <c r="R12" s="122">
        <v>2.8</v>
      </c>
      <c r="S12" s="122">
        <v>3.6</v>
      </c>
      <c r="T12" s="122">
        <v>3.3</v>
      </c>
      <c r="U12" s="122">
        <v>5.5</v>
      </c>
      <c r="V12" s="122">
        <v>9.1</v>
      </c>
      <c r="W12" s="122">
        <v>5</v>
      </c>
      <c r="X12" s="122">
        <v>6.9</v>
      </c>
      <c r="Y12" s="122">
        <v>4.2</v>
      </c>
      <c r="Z12" s="122">
        <v>4.9000000000000004</v>
      </c>
      <c r="AA12" s="122">
        <v>5.2</v>
      </c>
      <c r="AB12" s="122">
        <v>3.7</v>
      </c>
      <c r="AC12" s="122">
        <v>2.2999999999999998</v>
      </c>
      <c r="AD12" s="122">
        <v>2.5</v>
      </c>
      <c r="AE12" s="122">
        <v>1</v>
      </c>
      <c r="AF12" s="122">
        <v>-1.6</v>
      </c>
      <c r="AG12" s="122">
        <v>-2.6</v>
      </c>
      <c r="AH12" s="122">
        <v>1.3</v>
      </c>
      <c r="AI12" s="122">
        <v>-0.5</v>
      </c>
      <c r="AJ12" s="122">
        <v>-1.6</v>
      </c>
      <c r="AK12" s="122">
        <v>-2</v>
      </c>
      <c r="AL12" s="122">
        <v>-3.3</v>
      </c>
      <c r="AM12" s="122">
        <v>-1.7</v>
      </c>
      <c r="AN12" s="122">
        <v>-1.5</v>
      </c>
      <c r="AO12" s="122">
        <v>-1.4</v>
      </c>
      <c r="AP12" s="122">
        <v>1.4</v>
      </c>
      <c r="AQ12" s="122">
        <v>1.1000000000000001</v>
      </c>
      <c r="AR12" s="122">
        <v>1.6</v>
      </c>
      <c r="AS12" s="122">
        <v>2.4</v>
      </c>
      <c r="AT12" s="122">
        <v>2.4</v>
      </c>
      <c r="AU12" s="122">
        <v>3.6</v>
      </c>
      <c r="AV12" s="122">
        <v>3.5</v>
      </c>
      <c r="AW12" s="122">
        <v>4.5</v>
      </c>
      <c r="AX12" s="122">
        <v>3.5</v>
      </c>
      <c r="AY12" s="122">
        <v>4</v>
      </c>
      <c r="AZ12" s="122">
        <v>5.2</v>
      </c>
      <c r="BA12" s="122">
        <v>12.8</v>
      </c>
      <c r="BB12" s="122">
        <v>11.2</v>
      </c>
      <c r="BC12" s="122">
        <v>7.6</v>
      </c>
      <c r="BD12" s="122">
        <v>8.1999999999999993</v>
      </c>
      <c r="BE12" s="122">
        <v>8.8000000000000007</v>
      </c>
      <c r="BF12" s="122">
        <v>9</v>
      </c>
      <c r="BG12" s="122">
        <v>9.3000000000000007</v>
      </c>
      <c r="BH12" s="122">
        <v>9.6</v>
      </c>
      <c r="BI12" s="122">
        <v>9.8000000000000007</v>
      </c>
      <c r="BJ12" s="129"/>
    </row>
    <row r="13" spans="1:62" ht="15" customHeight="1" x14ac:dyDescent="0.25">
      <c r="A13" s="124" t="s">
        <v>410</v>
      </c>
      <c r="B13" s="122">
        <v>12.4</v>
      </c>
      <c r="C13" s="122">
        <v>10.7</v>
      </c>
      <c r="D13" s="122">
        <v>11.4</v>
      </c>
      <c r="E13" s="122">
        <v>12.3</v>
      </c>
      <c r="F13" s="122">
        <v>12.6</v>
      </c>
      <c r="G13" s="122">
        <v>13</v>
      </c>
      <c r="H13" s="122">
        <v>12.9</v>
      </c>
      <c r="I13" s="122">
        <v>11.3</v>
      </c>
      <c r="J13" s="122">
        <v>11.2</v>
      </c>
      <c r="K13" s="122">
        <v>11.2</v>
      </c>
      <c r="L13" s="122">
        <v>11.5</v>
      </c>
      <c r="M13" s="122">
        <v>11</v>
      </c>
      <c r="N13" s="122">
        <v>11</v>
      </c>
      <c r="O13" s="122">
        <v>11.5</v>
      </c>
      <c r="P13" s="122">
        <v>11</v>
      </c>
      <c r="Q13" s="122">
        <v>10.1</v>
      </c>
      <c r="R13" s="122">
        <v>9.3000000000000007</v>
      </c>
      <c r="S13" s="122">
        <v>8.6999999999999993</v>
      </c>
      <c r="T13" s="122">
        <v>8.6999999999999993</v>
      </c>
      <c r="U13" s="122">
        <v>7.7</v>
      </c>
      <c r="V13" s="122">
        <v>7.1</v>
      </c>
      <c r="W13" s="122">
        <v>7.6</v>
      </c>
      <c r="X13" s="122">
        <v>7.5</v>
      </c>
      <c r="Y13" s="122">
        <v>7.8</v>
      </c>
      <c r="Z13" s="122">
        <v>7.5</v>
      </c>
      <c r="AA13" s="122">
        <v>7.3</v>
      </c>
      <c r="AB13" s="122">
        <v>6.6</v>
      </c>
      <c r="AC13" s="122">
        <v>6.7</v>
      </c>
      <c r="AD13" s="122">
        <v>6.3</v>
      </c>
      <c r="AE13" s="122">
        <v>5.9</v>
      </c>
      <c r="AF13" s="122">
        <v>6.2</v>
      </c>
      <c r="AG13" s="122">
        <v>6.7</v>
      </c>
      <c r="AH13" s="122">
        <v>3.8</v>
      </c>
      <c r="AI13" s="122">
        <v>5.6</v>
      </c>
      <c r="AJ13" s="122">
        <v>6.4</v>
      </c>
      <c r="AK13" s="122">
        <v>6.5</v>
      </c>
      <c r="AL13" s="122">
        <v>6.2</v>
      </c>
      <c r="AM13" s="122">
        <v>4</v>
      </c>
      <c r="AN13" s="122">
        <v>3.9</v>
      </c>
      <c r="AO13" s="122">
        <v>5.6</v>
      </c>
      <c r="AP13" s="122">
        <v>6.7</v>
      </c>
      <c r="AQ13" s="122">
        <v>5.2</v>
      </c>
      <c r="AR13" s="122">
        <v>5.7</v>
      </c>
      <c r="AS13" s="122">
        <v>6.5</v>
      </c>
      <c r="AT13" s="122">
        <v>6.8</v>
      </c>
      <c r="AU13" s="122">
        <v>6.9</v>
      </c>
      <c r="AV13" s="122">
        <v>6.7</v>
      </c>
      <c r="AW13" s="122">
        <v>6.3</v>
      </c>
      <c r="AX13" s="122">
        <v>5.8</v>
      </c>
      <c r="AY13" s="122">
        <v>5.9</v>
      </c>
      <c r="AZ13" s="122">
        <v>6.8</v>
      </c>
      <c r="BA13" s="122">
        <v>6</v>
      </c>
      <c r="BB13" s="122">
        <v>5.8</v>
      </c>
      <c r="BC13" s="122">
        <v>5.0999999999999996</v>
      </c>
      <c r="BD13" s="122">
        <v>4.7</v>
      </c>
      <c r="BE13" s="122">
        <v>4.5999999999999996</v>
      </c>
      <c r="BF13" s="122">
        <v>4.5999999999999996</v>
      </c>
      <c r="BG13" s="122">
        <v>4.7</v>
      </c>
      <c r="BH13" s="122">
        <v>4.7</v>
      </c>
      <c r="BI13" s="122">
        <v>4.8</v>
      </c>
      <c r="BJ13" s="129"/>
    </row>
    <row r="14" spans="1:62" ht="15" customHeight="1" x14ac:dyDescent="0.25">
      <c r="A14" s="124" t="s">
        <v>95</v>
      </c>
      <c r="B14" s="122">
        <v>16.399999999999999</v>
      </c>
      <c r="C14" s="122">
        <v>12</v>
      </c>
      <c r="D14" s="122">
        <v>12.8</v>
      </c>
      <c r="E14" s="122">
        <v>11.8</v>
      </c>
      <c r="F14" s="122">
        <v>12.2</v>
      </c>
      <c r="G14" s="122">
        <v>13.8</v>
      </c>
      <c r="H14" s="122">
        <v>12.4</v>
      </c>
      <c r="I14" s="122">
        <v>11.1</v>
      </c>
      <c r="J14" s="122">
        <v>10.9</v>
      </c>
      <c r="K14" s="122">
        <v>11.6</v>
      </c>
      <c r="L14" s="122">
        <v>10.9</v>
      </c>
      <c r="M14" s="122">
        <v>12</v>
      </c>
      <c r="N14" s="122">
        <v>13.2</v>
      </c>
      <c r="O14" s="122">
        <v>11.2</v>
      </c>
      <c r="P14" s="122">
        <v>11</v>
      </c>
      <c r="Q14" s="122">
        <v>10.7</v>
      </c>
      <c r="R14" s="122">
        <v>12.2</v>
      </c>
      <c r="S14" s="122">
        <v>12.3</v>
      </c>
      <c r="T14" s="122">
        <v>12</v>
      </c>
      <c r="U14" s="122">
        <v>13.2</v>
      </c>
      <c r="V14" s="122">
        <v>16.2</v>
      </c>
      <c r="W14" s="122">
        <v>12.6</v>
      </c>
      <c r="X14" s="122">
        <v>14.5</v>
      </c>
      <c r="Y14" s="122">
        <v>12</v>
      </c>
      <c r="Z14" s="122">
        <v>12.5</v>
      </c>
      <c r="AA14" s="122">
        <v>12.6</v>
      </c>
      <c r="AB14" s="122">
        <v>10.3</v>
      </c>
      <c r="AC14" s="122">
        <v>8.9</v>
      </c>
      <c r="AD14" s="122">
        <v>8.8000000000000007</v>
      </c>
      <c r="AE14" s="122">
        <v>6.9</v>
      </c>
      <c r="AF14" s="122">
        <v>4.7</v>
      </c>
      <c r="AG14" s="122">
        <v>4.0999999999999996</v>
      </c>
      <c r="AH14" s="122">
        <v>5.0999999999999996</v>
      </c>
      <c r="AI14" s="122">
        <v>5.0999999999999996</v>
      </c>
      <c r="AJ14" s="122">
        <v>4.8</v>
      </c>
      <c r="AK14" s="122">
        <v>4.5</v>
      </c>
      <c r="AL14" s="122">
        <v>2.9</v>
      </c>
      <c r="AM14" s="122">
        <v>2.2999999999999998</v>
      </c>
      <c r="AN14" s="122">
        <v>2.2999999999999998</v>
      </c>
      <c r="AO14" s="122">
        <v>4.2</v>
      </c>
      <c r="AP14" s="122">
        <v>8</v>
      </c>
      <c r="AQ14" s="122">
        <v>6.3</v>
      </c>
      <c r="AR14" s="122">
        <v>7.2</v>
      </c>
      <c r="AS14" s="122">
        <v>9</v>
      </c>
      <c r="AT14" s="122">
        <v>9.1999999999999993</v>
      </c>
      <c r="AU14" s="122">
        <v>10.5</v>
      </c>
      <c r="AV14" s="122">
        <v>10.199999999999999</v>
      </c>
      <c r="AW14" s="122">
        <v>10.8</v>
      </c>
      <c r="AX14" s="122">
        <v>9.3000000000000007</v>
      </c>
      <c r="AY14" s="122">
        <v>9.8000000000000007</v>
      </c>
      <c r="AZ14" s="122">
        <v>12</v>
      </c>
      <c r="BA14" s="122">
        <v>18.8</v>
      </c>
      <c r="BB14" s="122">
        <v>17</v>
      </c>
      <c r="BC14" s="122">
        <v>12.7</v>
      </c>
      <c r="BD14" s="122">
        <v>12.8</v>
      </c>
      <c r="BE14" s="122">
        <v>13.3</v>
      </c>
      <c r="BF14" s="122">
        <v>13.6</v>
      </c>
      <c r="BG14" s="122">
        <v>14</v>
      </c>
      <c r="BH14" s="122">
        <v>14.3</v>
      </c>
      <c r="BI14" s="122">
        <v>14.6</v>
      </c>
      <c r="BJ14" s="129"/>
    </row>
    <row r="15" spans="1:62" ht="15" customHeight="1" x14ac:dyDescent="0.25">
      <c r="A15" s="119"/>
      <c r="B15" s="122"/>
      <c r="C15" s="122"/>
      <c r="D15" s="122"/>
      <c r="E15" s="122"/>
      <c r="F15" s="122"/>
      <c r="G15" s="122"/>
      <c r="H15" s="122"/>
      <c r="I15" s="122"/>
      <c r="J15" s="122"/>
      <c r="K15" s="122"/>
      <c r="L15" s="122"/>
      <c r="M15" s="122"/>
      <c r="N15" s="122"/>
      <c r="O15" s="122"/>
      <c r="P15" s="122"/>
      <c r="Q15" s="122"/>
      <c r="R15" s="122"/>
      <c r="S15" s="122"/>
      <c r="T15" s="122"/>
      <c r="U15" s="122"/>
      <c r="V15" s="122"/>
      <c r="W15" s="122"/>
      <c r="X15" s="122"/>
      <c r="Y15" s="122"/>
      <c r="Z15" s="122"/>
      <c r="AA15" s="122"/>
      <c r="AB15" s="122"/>
      <c r="AC15" s="122"/>
      <c r="AD15" s="122"/>
      <c r="AE15" s="122"/>
      <c r="AF15" s="122"/>
      <c r="AG15" s="122"/>
      <c r="AH15" s="122"/>
      <c r="AI15" s="122"/>
      <c r="AJ15" s="122"/>
      <c r="AK15" s="122"/>
      <c r="AL15" s="122"/>
      <c r="AM15" s="122"/>
      <c r="AN15" s="122"/>
      <c r="AO15" s="122"/>
      <c r="AP15" s="122"/>
      <c r="AQ15" s="122"/>
      <c r="AR15" s="122"/>
      <c r="AS15" s="122"/>
      <c r="AT15" s="122"/>
      <c r="AU15" s="122"/>
      <c r="AV15" s="122"/>
      <c r="AW15" s="122"/>
      <c r="AX15" s="122"/>
      <c r="AY15" s="122"/>
      <c r="AZ15" s="122"/>
      <c r="BA15" s="122"/>
      <c r="BB15" s="122"/>
      <c r="BC15" s="122"/>
      <c r="BD15" s="122"/>
      <c r="BE15" s="122"/>
      <c r="BF15" s="122"/>
      <c r="BG15" s="122"/>
      <c r="BH15" s="122"/>
      <c r="BI15" s="122"/>
      <c r="BJ15" s="129"/>
    </row>
    <row r="16" spans="1:62" ht="15" customHeight="1" x14ac:dyDescent="0.25">
      <c r="A16" s="120" t="s">
        <v>57</v>
      </c>
      <c r="B16" s="122"/>
      <c r="C16" s="122"/>
      <c r="D16" s="122"/>
      <c r="E16" s="122"/>
      <c r="F16" s="122"/>
      <c r="G16" s="122"/>
      <c r="H16" s="122"/>
      <c r="I16" s="122"/>
      <c r="J16" s="122"/>
      <c r="K16" s="122"/>
      <c r="L16" s="122"/>
      <c r="M16" s="122"/>
      <c r="N16" s="122"/>
      <c r="O16" s="122"/>
      <c r="P16" s="122"/>
      <c r="Q16" s="122"/>
      <c r="R16" s="122"/>
      <c r="S16" s="122"/>
      <c r="T16" s="122"/>
      <c r="U16" s="122"/>
      <c r="V16" s="122"/>
      <c r="W16" s="122"/>
      <c r="X16" s="122"/>
      <c r="Y16" s="122"/>
      <c r="Z16" s="122"/>
      <c r="AA16" s="122"/>
      <c r="AB16" s="122"/>
      <c r="AC16" s="122"/>
      <c r="AD16" s="122"/>
      <c r="AE16" s="122"/>
      <c r="AF16" s="122"/>
      <c r="AG16" s="122"/>
      <c r="AH16" s="122"/>
      <c r="AI16" s="122"/>
      <c r="AJ16" s="122"/>
      <c r="AK16" s="122"/>
      <c r="AL16" s="122"/>
      <c r="AM16" s="122"/>
      <c r="AN16" s="122"/>
      <c r="AO16" s="122"/>
      <c r="AP16" s="122"/>
      <c r="AQ16" s="122"/>
      <c r="AR16" s="122"/>
      <c r="AS16" s="122"/>
      <c r="AT16" s="122"/>
      <c r="AU16" s="122"/>
      <c r="AV16" s="122"/>
      <c r="AW16" s="122"/>
      <c r="AX16" s="122"/>
      <c r="AY16" s="122"/>
      <c r="AZ16" s="122"/>
      <c r="BA16" s="122"/>
      <c r="BB16" s="122"/>
      <c r="BC16" s="122"/>
      <c r="BD16" s="122"/>
      <c r="BE16" s="122"/>
      <c r="BF16" s="122"/>
      <c r="BG16" s="122"/>
      <c r="BH16" s="122"/>
      <c r="BI16" s="122"/>
      <c r="BJ16" s="129"/>
    </row>
    <row r="17" spans="1:62" ht="15" customHeight="1" x14ac:dyDescent="0.25">
      <c r="A17" s="131" t="s">
        <v>411</v>
      </c>
      <c r="B17" s="122"/>
      <c r="C17" s="122"/>
      <c r="D17" s="122"/>
      <c r="E17" s="122"/>
      <c r="F17" s="122"/>
      <c r="G17" s="122"/>
      <c r="H17" s="122"/>
      <c r="I17" s="122"/>
      <c r="J17" s="122"/>
      <c r="K17" s="122"/>
      <c r="L17" s="122"/>
      <c r="M17" s="122"/>
      <c r="N17" s="122"/>
      <c r="O17" s="122"/>
      <c r="P17" s="122"/>
      <c r="Q17" s="122"/>
      <c r="R17" s="122"/>
      <c r="S17" s="122"/>
      <c r="T17" s="122"/>
      <c r="U17" s="122"/>
      <c r="V17" s="122"/>
      <c r="W17" s="122"/>
      <c r="X17" s="122"/>
      <c r="Y17" s="122"/>
      <c r="Z17" s="122"/>
      <c r="AA17" s="122"/>
      <c r="AB17" s="122"/>
      <c r="AC17" s="122"/>
      <c r="AD17" s="122"/>
      <c r="AE17" s="122"/>
      <c r="AF17" s="122"/>
      <c r="AG17" s="122"/>
      <c r="AH17" s="122"/>
      <c r="AI17" s="122"/>
      <c r="AJ17" s="122"/>
      <c r="AK17" s="122"/>
      <c r="AL17" s="122"/>
      <c r="AM17" s="122"/>
      <c r="AN17" s="122"/>
      <c r="AO17" s="122"/>
      <c r="AP17" s="122"/>
      <c r="AQ17" s="122"/>
      <c r="AR17" s="122"/>
      <c r="AS17" s="122"/>
      <c r="AT17" s="122"/>
      <c r="AU17" s="122"/>
      <c r="AV17" s="122"/>
      <c r="AW17" s="122"/>
      <c r="AX17" s="122"/>
      <c r="AY17" s="122"/>
      <c r="AZ17" s="122"/>
      <c r="BA17" s="122"/>
      <c r="BB17" s="122"/>
      <c r="BC17" s="122"/>
      <c r="BD17" s="122"/>
      <c r="BE17" s="122"/>
      <c r="BF17" s="122"/>
      <c r="BG17" s="122"/>
      <c r="BH17" s="122"/>
      <c r="BI17" s="122"/>
      <c r="BJ17" s="129"/>
    </row>
    <row r="18" spans="1:62" ht="15" customHeight="1" x14ac:dyDescent="0.25">
      <c r="A18" s="124" t="s">
        <v>41</v>
      </c>
      <c r="B18" s="122">
        <v>4.7</v>
      </c>
      <c r="C18" s="122">
        <v>5.2</v>
      </c>
      <c r="D18" s="122">
        <v>9.5</v>
      </c>
      <c r="E18" s="122">
        <v>1.5</v>
      </c>
      <c r="F18" s="122">
        <v>-11.6</v>
      </c>
      <c r="G18" s="122">
        <v>-7.1</v>
      </c>
      <c r="H18" s="122">
        <v>-0.6</v>
      </c>
      <c r="I18" s="122">
        <v>18.2</v>
      </c>
      <c r="J18" s="122">
        <v>1.9</v>
      </c>
      <c r="K18" s="122">
        <v>-5.8</v>
      </c>
      <c r="L18" s="122">
        <v>2.6</v>
      </c>
      <c r="M18" s="122">
        <v>-10.5</v>
      </c>
      <c r="N18" s="122">
        <v>-4.2</v>
      </c>
      <c r="O18" s="122">
        <v>-1.5</v>
      </c>
      <c r="P18" s="122">
        <v>3.2</v>
      </c>
      <c r="Q18" s="122">
        <v>-0.8</v>
      </c>
      <c r="R18" s="122">
        <v>5</v>
      </c>
      <c r="S18" s="122">
        <v>-0.2</v>
      </c>
      <c r="T18" s="122">
        <v>11.1</v>
      </c>
      <c r="U18" s="122">
        <v>0.8</v>
      </c>
      <c r="V18" s="122">
        <v>-2.1</v>
      </c>
      <c r="W18" s="122">
        <v>-4</v>
      </c>
      <c r="X18" s="122">
        <v>6.9</v>
      </c>
      <c r="Y18" s="122">
        <v>1.5</v>
      </c>
      <c r="Z18" s="122">
        <v>6</v>
      </c>
      <c r="AA18" s="122">
        <v>0.4</v>
      </c>
      <c r="AB18" s="122" t="s">
        <v>153</v>
      </c>
      <c r="AC18" s="122">
        <v>4.2</v>
      </c>
      <c r="AD18" s="122">
        <v>5.9</v>
      </c>
      <c r="AE18" s="122">
        <v>1.3</v>
      </c>
      <c r="AF18" s="122">
        <v>2.8</v>
      </c>
      <c r="AG18" s="122">
        <v>1.4</v>
      </c>
      <c r="AH18" s="122">
        <v>3</v>
      </c>
      <c r="AI18" s="122">
        <v>-5.7</v>
      </c>
      <c r="AJ18" s="122">
        <v>-4</v>
      </c>
      <c r="AK18" s="122">
        <v>4.5999999999999996</v>
      </c>
      <c r="AL18" s="122">
        <v>5.7</v>
      </c>
      <c r="AM18" s="122">
        <v>5.9</v>
      </c>
      <c r="AN18" s="122">
        <v>5.0999999999999996</v>
      </c>
      <c r="AO18" s="122">
        <v>0.8</v>
      </c>
      <c r="AP18" s="122">
        <v>-14.7</v>
      </c>
      <c r="AQ18" s="122">
        <v>-16</v>
      </c>
      <c r="AR18" s="122">
        <v>-3.6</v>
      </c>
      <c r="AS18" s="122">
        <v>-12.9</v>
      </c>
      <c r="AT18" s="122">
        <v>-12.2</v>
      </c>
      <c r="AU18" s="122">
        <v>6.1</v>
      </c>
      <c r="AV18" s="122">
        <v>20.100000000000001</v>
      </c>
      <c r="AW18" s="122">
        <v>21.7</v>
      </c>
      <c r="AX18" s="122">
        <v>12.3</v>
      </c>
      <c r="AY18" s="122">
        <v>9.3000000000000007</v>
      </c>
      <c r="AZ18" s="122">
        <v>3.4</v>
      </c>
      <c r="BA18" s="122">
        <v>-0.6</v>
      </c>
      <c r="BB18" s="122">
        <v>5.7</v>
      </c>
      <c r="BC18" s="122">
        <v>1</v>
      </c>
      <c r="BD18" s="122">
        <v>-0.4</v>
      </c>
      <c r="BE18" s="122">
        <v>-6.2</v>
      </c>
      <c r="BF18" s="122">
        <v>1.1000000000000001</v>
      </c>
      <c r="BG18" s="122">
        <v>1.1000000000000001</v>
      </c>
      <c r="BH18" s="122">
        <v>1</v>
      </c>
      <c r="BI18" s="122">
        <v>1</v>
      </c>
    </row>
    <row r="19" spans="1:62" ht="15" customHeight="1" x14ac:dyDescent="0.25">
      <c r="A19" s="124" t="s">
        <v>96</v>
      </c>
      <c r="B19" s="122">
        <v>14.1</v>
      </c>
      <c r="C19" s="122">
        <v>1</v>
      </c>
      <c r="D19" s="122">
        <v>-7.8</v>
      </c>
      <c r="E19" s="122">
        <v>2.2000000000000002</v>
      </c>
      <c r="F19" s="122">
        <v>-3.3</v>
      </c>
      <c r="G19" s="122">
        <v>-3.9</v>
      </c>
      <c r="H19" s="122">
        <v>0.6</v>
      </c>
      <c r="I19" s="122">
        <v>6.6</v>
      </c>
      <c r="J19" s="122">
        <v>2.2999999999999998</v>
      </c>
      <c r="K19" s="122">
        <v>-0.6</v>
      </c>
      <c r="L19" s="122">
        <v>2.9</v>
      </c>
      <c r="M19" s="122">
        <v>-9.6</v>
      </c>
      <c r="N19" s="122">
        <v>-1</v>
      </c>
      <c r="O19" s="122">
        <v>6.6</v>
      </c>
      <c r="P19" s="122">
        <v>8.4</v>
      </c>
      <c r="Q19" s="122">
        <v>13.2</v>
      </c>
      <c r="R19" s="122">
        <v>10.8</v>
      </c>
      <c r="S19" s="122">
        <v>2.4</v>
      </c>
      <c r="T19" s="122">
        <v>3.4</v>
      </c>
      <c r="U19" s="122">
        <v>10</v>
      </c>
      <c r="V19" s="122">
        <v>3.8</v>
      </c>
      <c r="W19" s="122">
        <v>2.7</v>
      </c>
      <c r="X19" s="122">
        <v>-2.2999999999999998</v>
      </c>
      <c r="Y19" s="122">
        <v>-2.1</v>
      </c>
      <c r="Z19" s="122">
        <v>-0.2</v>
      </c>
      <c r="AA19" s="122">
        <v>6.4</v>
      </c>
      <c r="AB19" s="122" t="s">
        <v>153</v>
      </c>
      <c r="AC19" s="122">
        <v>7.5</v>
      </c>
      <c r="AD19" s="122">
        <v>8.4</v>
      </c>
      <c r="AE19" s="122">
        <v>10.1</v>
      </c>
      <c r="AF19" s="122">
        <v>12.4</v>
      </c>
      <c r="AG19" s="122">
        <v>2.2999999999999998</v>
      </c>
      <c r="AH19" s="122">
        <v>-0.9</v>
      </c>
      <c r="AI19" s="122">
        <v>-7.3</v>
      </c>
      <c r="AJ19" s="122">
        <v>-1.9</v>
      </c>
      <c r="AK19" s="122">
        <v>0.1</v>
      </c>
      <c r="AL19" s="122">
        <v>3.9</v>
      </c>
      <c r="AM19" s="122">
        <v>7.1</v>
      </c>
      <c r="AN19" s="122">
        <v>25.2</v>
      </c>
      <c r="AO19" s="122">
        <v>-6.8</v>
      </c>
      <c r="AP19" s="122">
        <v>-9.6999999999999993</v>
      </c>
      <c r="AQ19" s="122">
        <v>-3.3</v>
      </c>
      <c r="AR19" s="122">
        <v>10.9</v>
      </c>
      <c r="AS19" s="122">
        <v>-3.4</v>
      </c>
      <c r="AT19" s="122">
        <v>2.2000000000000002</v>
      </c>
      <c r="AU19" s="122">
        <v>-4.3</v>
      </c>
      <c r="AV19" s="122">
        <v>39.200000000000003</v>
      </c>
      <c r="AW19" s="122">
        <v>-15.9</v>
      </c>
      <c r="AX19" s="122">
        <v>2.2000000000000002</v>
      </c>
      <c r="AY19" s="122">
        <v>2</v>
      </c>
      <c r="AZ19" s="122">
        <v>8.5</v>
      </c>
      <c r="BA19" s="122">
        <v>-5.3</v>
      </c>
      <c r="BB19" s="122">
        <v>2.9</v>
      </c>
      <c r="BC19" s="122">
        <v>4</v>
      </c>
      <c r="BD19" s="122">
        <v>8.4</v>
      </c>
      <c r="BE19" s="122">
        <v>0.4</v>
      </c>
      <c r="BF19" s="122">
        <v>1</v>
      </c>
      <c r="BG19" s="122">
        <v>0.8</v>
      </c>
      <c r="BH19" s="122">
        <v>0</v>
      </c>
      <c r="BI19" s="122">
        <v>1.8</v>
      </c>
    </row>
    <row r="20" spans="1:62" ht="15" customHeight="1" x14ac:dyDescent="0.25">
      <c r="A20" s="119"/>
      <c r="B20" s="119"/>
      <c r="C20" s="119"/>
      <c r="D20" s="119"/>
      <c r="E20" s="119"/>
      <c r="F20" s="119"/>
      <c r="G20" s="119"/>
      <c r="H20" s="119"/>
      <c r="I20" s="119"/>
      <c r="J20" s="119"/>
      <c r="K20" s="119"/>
      <c r="L20" s="119"/>
      <c r="M20" s="119"/>
      <c r="N20" s="119"/>
      <c r="O20" s="119"/>
      <c r="P20" s="119"/>
      <c r="Q20" s="119"/>
      <c r="R20" s="119"/>
      <c r="S20" s="119"/>
      <c r="T20" s="119"/>
      <c r="U20" s="119"/>
      <c r="V20" s="119"/>
      <c r="W20" s="119"/>
      <c r="X20" s="119"/>
      <c r="Y20" s="119"/>
      <c r="Z20" s="119"/>
      <c r="AA20" s="119"/>
      <c r="AB20" s="119"/>
      <c r="AC20" s="119"/>
      <c r="AD20" s="119"/>
      <c r="AE20" s="119"/>
      <c r="AF20" s="119"/>
      <c r="AG20" s="119"/>
      <c r="AH20" s="119"/>
      <c r="AI20" s="119"/>
      <c r="AJ20" s="119"/>
      <c r="AK20" s="119"/>
      <c r="AL20" s="119"/>
      <c r="AM20" s="119"/>
      <c r="AN20" s="119"/>
      <c r="AO20" s="119"/>
      <c r="AP20" s="119"/>
      <c r="AQ20" s="119"/>
      <c r="AR20" s="119"/>
      <c r="AS20" s="119"/>
      <c r="AT20" s="119"/>
      <c r="AU20" s="119"/>
      <c r="AV20" s="119"/>
      <c r="AW20" s="119"/>
      <c r="AX20" s="119"/>
      <c r="AY20" s="119"/>
      <c r="AZ20" s="119"/>
      <c r="BA20" s="119"/>
      <c r="BB20" s="119"/>
      <c r="BC20" s="119"/>
      <c r="BD20" s="119"/>
      <c r="BE20" s="119"/>
      <c r="BF20" s="119"/>
      <c r="BG20" s="119"/>
      <c r="BH20" s="119"/>
      <c r="BI20" s="119"/>
      <c r="BJ20" s="129"/>
    </row>
    <row r="21" spans="1:62" ht="15" customHeight="1" x14ac:dyDescent="0.25">
      <c r="A21" s="120" t="s">
        <v>97</v>
      </c>
      <c r="B21" s="122"/>
      <c r="C21" s="122"/>
      <c r="D21" s="122"/>
      <c r="E21" s="122"/>
      <c r="F21" s="122"/>
      <c r="G21" s="122"/>
      <c r="H21" s="122"/>
      <c r="I21" s="122"/>
      <c r="J21" s="122"/>
      <c r="K21" s="122"/>
      <c r="L21" s="122"/>
      <c r="M21" s="122"/>
      <c r="N21" s="122"/>
      <c r="O21" s="122"/>
      <c r="P21" s="122"/>
      <c r="Q21" s="122"/>
      <c r="R21" s="122"/>
      <c r="S21" s="122"/>
      <c r="T21" s="122"/>
      <c r="U21" s="122"/>
      <c r="V21" s="122"/>
      <c r="W21" s="122"/>
      <c r="X21" s="122"/>
      <c r="Y21" s="122"/>
      <c r="Z21" s="122"/>
      <c r="AA21" s="122"/>
      <c r="AB21" s="122"/>
      <c r="AC21" s="122"/>
      <c r="AD21" s="122"/>
      <c r="AE21" s="122"/>
      <c r="AF21" s="122"/>
      <c r="AG21" s="122"/>
      <c r="AH21" s="122"/>
      <c r="AI21" s="122"/>
      <c r="AJ21" s="122"/>
      <c r="AK21" s="122"/>
      <c r="AL21" s="122"/>
      <c r="AM21" s="122"/>
      <c r="AN21" s="122"/>
      <c r="AO21" s="122"/>
      <c r="AP21" s="122"/>
      <c r="AQ21" s="122"/>
      <c r="AR21" s="122"/>
      <c r="AS21" s="122"/>
      <c r="AT21" s="122"/>
      <c r="AU21" s="122"/>
      <c r="AV21" s="122"/>
      <c r="AW21" s="122"/>
      <c r="AX21" s="122"/>
      <c r="AY21" s="122"/>
      <c r="AZ21" s="122"/>
      <c r="BA21" s="122"/>
      <c r="BB21" s="122"/>
      <c r="BC21" s="122"/>
      <c r="BD21" s="122"/>
      <c r="BE21" s="122"/>
      <c r="BF21" s="122"/>
      <c r="BG21" s="122"/>
      <c r="BH21" s="122"/>
      <c r="BI21" s="122"/>
      <c r="BJ21" s="129"/>
    </row>
    <row r="22" spans="1:62" ht="15" customHeight="1" x14ac:dyDescent="0.25">
      <c r="A22" s="119"/>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2"/>
      <c r="AK22" s="122"/>
      <c r="AL22" s="122"/>
      <c r="AM22" s="122"/>
      <c r="AN22" s="122"/>
      <c r="AO22" s="122"/>
      <c r="AP22" s="122"/>
      <c r="AQ22" s="122"/>
      <c r="AR22" s="122"/>
      <c r="AS22" s="122"/>
      <c r="AT22" s="122"/>
      <c r="AU22" s="122"/>
      <c r="AV22" s="122"/>
      <c r="AW22" s="122"/>
      <c r="AX22" s="122"/>
      <c r="AY22" s="122"/>
      <c r="AZ22" s="122"/>
      <c r="BA22" s="122"/>
      <c r="BB22" s="122"/>
      <c r="BC22" s="122"/>
      <c r="BD22" s="122"/>
      <c r="BE22" s="122"/>
      <c r="BF22" s="122"/>
      <c r="BG22" s="122"/>
      <c r="BH22" s="122"/>
      <c r="BI22" s="122"/>
      <c r="BJ22" s="129"/>
    </row>
    <row r="23" spans="1:62" ht="15" customHeight="1" x14ac:dyDescent="0.25">
      <c r="A23" s="124" t="s">
        <v>412</v>
      </c>
      <c r="B23" s="122">
        <v>29.5</v>
      </c>
      <c r="C23" s="122">
        <v>29</v>
      </c>
      <c r="D23" s="122">
        <v>27.3</v>
      </c>
      <c r="E23" s="122">
        <v>26.3</v>
      </c>
      <c r="F23" s="122">
        <v>24.2</v>
      </c>
      <c r="G23" s="122">
        <v>23.4</v>
      </c>
      <c r="H23" s="122">
        <v>22.5</v>
      </c>
      <c r="I23" s="122">
        <v>24.7</v>
      </c>
      <c r="J23" s="122">
        <v>24.9</v>
      </c>
      <c r="K23" s="122">
        <v>24.1</v>
      </c>
      <c r="L23" s="122">
        <v>24.6</v>
      </c>
      <c r="M23" s="122">
        <v>22.2</v>
      </c>
      <c r="N23" s="122">
        <v>21.8</v>
      </c>
      <c r="O23" s="122">
        <v>22</v>
      </c>
      <c r="P23" s="122">
        <v>22.2</v>
      </c>
      <c r="Q23" s="122">
        <v>23.2</v>
      </c>
      <c r="R23" s="122">
        <v>24.3</v>
      </c>
      <c r="S23" s="122">
        <v>24.7</v>
      </c>
      <c r="T23" s="122">
        <v>25.1</v>
      </c>
      <c r="U23" s="122">
        <v>25.6</v>
      </c>
      <c r="V23" s="122">
        <v>25.1</v>
      </c>
      <c r="W23" s="122">
        <v>24.2</v>
      </c>
      <c r="X23" s="122">
        <v>23.7</v>
      </c>
      <c r="Y23" s="122">
        <v>23.1</v>
      </c>
      <c r="Z23" s="122">
        <v>22.5</v>
      </c>
      <c r="AA23" s="122">
        <v>22.7</v>
      </c>
      <c r="AB23" s="122">
        <v>22.1</v>
      </c>
      <c r="AC23" s="122">
        <v>22.7</v>
      </c>
      <c r="AD23" s="122">
        <v>23.1</v>
      </c>
      <c r="AE23" s="122">
        <v>23.3</v>
      </c>
      <c r="AF23" s="122">
        <v>24.6</v>
      </c>
      <c r="AG23" s="122">
        <v>24</v>
      </c>
      <c r="AH23" s="122">
        <v>23.6</v>
      </c>
      <c r="AI23" s="122">
        <v>22</v>
      </c>
      <c r="AJ23" s="122">
        <v>21.2</v>
      </c>
      <c r="AK23" s="122">
        <v>21.2</v>
      </c>
      <c r="AL23" s="122">
        <v>21.3</v>
      </c>
      <c r="AM23" s="122">
        <v>21.9</v>
      </c>
      <c r="AN23" s="122">
        <v>24.7</v>
      </c>
      <c r="AO23" s="122">
        <v>23</v>
      </c>
      <c r="AP23" s="122">
        <v>21.8</v>
      </c>
      <c r="AQ23" s="122">
        <v>19.899999999999999</v>
      </c>
      <c r="AR23" s="122">
        <v>20.6</v>
      </c>
      <c r="AS23" s="122">
        <v>19.100000000000001</v>
      </c>
      <c r="AT23" s="122">
        <v>18.8</v>
      </c>
      <c r="AU23" s="122">
        <v>18.100000000000001</v>
      </c>
      <c r="AV23" s="122">
        <v>23.7</v>
      </c>
      <c r="AW23" s="122">
        <v>21.3</v>
      </c>
      <c r="AX23" s="122">
        <v>21.4</v>
      </c>
      <c r="AY23" s="122">
        <v>21.8</v>
      </c>
      <c r="AZ23" s="122">
        <v>23</v>
      </c>
      <c r="BA23" s="122">
        <v>23.5</v>
      </c>
      <c r="BB23" s="122">
        <v>22.9</v>
      </c>
      <c r="BC23" s="122">
        <v>22.6</v>
      </c>
      <c r="BD23" s="122">
        <v>22.9</v>
      </c>
      <c r="BE23" s="122">
        <v>22.1</v>
      </c>
      <c r="BF23" s="122">
        <v>22.1</v>
      </c>
      <c r="BG23" s="122">
        <v>22</v>
      </c>
      <c r="BH23" s="122">
        <v>21.9</v>
      </c>
      <c r="BI23" s="122">
        <v>21.8</v>
      </c>
    </row>
    <row r="24" spans="1:62" ht="15" customHeight="1" x14ac:dyDescent="0.25">
      <c r="A24" s="144"/>
      <c r="B24" s="122"/>
      <c r="C24" s="122"/>
      <c r="D24" s="122"/>
      <c r="E24" s="122"/>
      <c r="F24" s="122"/>
      <c r="G24" s="122"/>
      <c r="H24" s="122"/>
      <c r="I24" s="122"/>
      <c r="J24" s="122"/>
      <c r="K24" s="122"/>
      <c r="L24" s="122"/>
      <c r="M24" s="122"/>
      <c r="N24" s="122"/>
      <c r="O24" s="122"/>
      <c r="P24" s="122"/>
      <c r="Q24" s="122"/>
      <c r="R24" s="122"/>
      <c r="S24" s="122"/>
      <c r="T24" s="122"/>
      <c r="U24" s="122"/>
      <c r="V24" s="122"/>
      <c r="W24" s="122"/>
      <c r="X24" s="122"/>
      <c r="Y24" s="122"/>
      <c r="Z24" s="122"/>
      <c r="AA24" s="122"/>
      <c r="AB24" s="122"/>
      <c r="AC24" s="122"/>
      <c r="AD24" s="122"/>
      <c r="AE24" s="122"/>
      <c r="AF24" s="122"/>
      <c r="AG24" s="122"/>
      <c r="AH24" s="122"/>
      <c r="AI24" s="122"/>
      <c r="AJ24" s="122"/>
      <c r="AK24" s="122"/>
      <c r="AL24" s="122"/>
      <c r="AM24" s="122"/>
      <c r="AN24" s="122"/>
      <c r="AO24" s="122"/>
      <c r="AP24" s="122"/>
      <c r="AQ24" s="122"/>
      <c r="AR24" s="122"/>
      <c r="AS24" s="122"/>
      <c r="AT24" s="122"/>
      <c r="AU24" s="122"/>
      <c r="AV24" s="122"/>
      <c r="AW24" s="122"/>
      <c r="AX24" s="122"/>
      <c r="AY24" s="122"/>
      <c r="AZ24" s="122"/>
      <c r="BA24" s="122"/>
      <c r="BB24" s="122"/>
      <c r="BC24" s="122"/>
      <c r="BD24" s="122"/>
      <c r="BE24" s="122"/>
      <c r="BF24" s="122"/>
      <c r="BG24" s="122"/>
      <c r="BH24" s="122"/>
      <c r="BI24" s="122"/>
      <c r="BJ24" s="129"/>
    </row>
    <row r="25" spans="1:62" ht="15" customHeight="1" x14ac:dyDescent="0.25">
      <c r="A25" s="128"/>
      <c r="B25" s="122"/>
      <c r="C25" s="122"/>
      <c r="D25" s="122"/>
      <c r="E25" s="122"/>
      <c r="F25" s="122"/>
      <c r="G25" s="122"/>
      <c r="H25" s="122"/>
      <c r="I25" s="122"/>
      <c r="J25" s="122"/>
      <c r="K25" s="122"/>
      <c r="L25" s="122"/>
      <c r="M25" s="122"/>
      <c r="N25" s="122"/>
      <c r="O25" s="122"/>
      <c r="P25" s="122"/>
      <c r="Q25" s="122"/>
      <c r="R25" s="122"/>
      <c r="S25" s="122"/>
      <c r="T25" s="122"/>
      <c r="U25" s="122"/>
      <c r="V25" s="122"/>
      <c r="W25" s="122"/>
      <c r="X25" s="122"/>
      <c r="Y25" s="122"/>
      <c r="Z25" s="122"/>
      <c r="AA25" s="122"/>
      <c r="AB25" s="122"/>
      <c r="AC25" s="122"/>
      <c r="AD25" s="122"/>
      <c r="AE25" s="122"/>
      <c r="AF25" s="122"/>
      <c r="AG25" s="122"/>
      <c r="AH25" s="122"/>
      <c r="AI25" s="122"/>
      <c r="AJ25" s="122"/>
      <c r="AK25" s="122"/>
      <c r="AL25" s="122"/>
      <c r="AM25" s="122"/>
      <c r="AN25" s="122"/>
      <c r="AO25" s="122"/>
      <c r="AP25" s="122"/>
      <c r="AQ25" s="122"/>
      <c r="AR25" s="122"/>
      <c r="AS25" s="122"/>
      <c r="AT25" s="122"/>
      <c r="AU25" s="122"/>
      <c r="AV25" s="122"/>
      <c r="AW25" s="122"/>
      <c r="AX25" s="122"/>
      <c r="AY25" s="122"/>
      <c r="AZ25" s="122"/>
      <c r="BA25" s="122"/>
      <c r="BB25" s="122"/>
      <c r="BC25" s="122"/>
      <c r="BD25" s="122"/>
      <c r="BE25" s="122"/>
      <c r="BF25" s="122"/>
      <c r="BG25" s="122"/>
      <c r="BH25" s="122"/>
      <c r="BI25" s="122"/>
      <c r="BJ25" s="129"/>
    </row>
    <row r="26" spans="1:62" ht="15" customHeight="1" x14ac:dyDescent="0.2">
      <c r="A26" s="128" t="s">
        <v>413</v>
      </c>
      <c r="BJ26" s="129"/>
    </row>
    <row r="27" spans="1:62" ht="15" customHeight="1" x14ac:dyDescent="0.2">
      <c r="A27" s="128" t="s">
        <v>414</v>
      </c>
      <c r="BJ27" s="129"/>
    </row>
    <row r="28" spans="1:62" ht="15" customHeight="1" x14ac:dyDescent="0.25">
      <c r="A28" s="128" t="s">
        <v>415</v>
      </c>
      <c r="B28" s="122"/>
      <c r="C28" s="122"/>
      <c r="D28" s="122"/>
      <c r="E28" s="122"/>
      <c r="F28" s="122"/>
      <c r="G28" s="122"/>
      <c r="H28" s="122"/>
      <c r="I28" s="122"/>
      <c r="J28" s="122"/>
      <c r="K28" s="122"/>
      <c r="L28" s="122"/>
      <c r="M28" s="122"/>
      <c r="N28" s="122"/>
      <c r="O28" s="122"/>
      <c r="P28" s="122"/>
      <c r="Q28" s="122"/>
      <c r="R28" s="122"/>
      <c r="S28" s="122"/>
      <c r="T28" s="122"/>
      <c r="U28" s="122"/>
      <c r="V28" s="122"/>
      <c r="W28" s="122"/>
      <c r="X28" s="122"/>
      <c r="Y28" s="122"/>
      <c r="Z28" s="122"/>
      <c r="AA28" s="122"/>
      <c r="AB28" s="122"/>
      <c r="AC28" s="122"/>
      <c r="AD28" s="122"/>
      <c r="AE28" s="122"/>
      <c r="AF28" s="122"/>
      <c r="AG28" s="122"/>
      <c r="AH28" s="122"/>
      <c r="AI28" s="122"/>
      <c r="AJ28" s="122"/>
      <c r="AK28" s="122"/>
      <c r="AL28" s="122"/>
      <c r="AM28" s="122"/>
      <c r="AN28" s="122"/>
      <c r="AO28" s="122"/>
      <c r="AP28" s="122"/>
      <c r="AQ28" s="122"/>
      <c r="AR28" s="122"/>
      <c r="AS28" s="122"/>
      <c r="AT28" s="122"/>
      <c r="AU28" s="122"/>
      <c r="AV28" s="122"/>
      <c r="AW28" s="122"/>
      <c r="AX28" s="122"/>
      <c r="AY28" s="122"/>
      <c r="AZ28" s="122"/>
      <c r="BA28" s="122"/>
      <c r="BB28" s="122"/>
      <c r="BC28" s="122"/>
      <c r="BD28" s="122"/>
      <c r="BE28" s="122"/>
      <c r="BF28" s="122"/>
      <c r="BG28" s="122"/>
      <c r="BH28" s="122"/>
      <c r="BI28" s="122"/>
      <c r="BJ28" s="129"/>
    </row>
    <row r="29" spans="1:62" ht="15" customHeight="1" x14ac:dyDescent="0.2">
      <c r="A29" s="128" t="s">
        <v>416</v>
      </c>
      <c r="B29" s="130"/>
      <c r="C29" s="130"/>
      <c r="D29" s="130"/>
      <c r="E29" s="130"/>
      <c r="F29" s="130"/>
      <c r="G29" s="130"/>
      <c r="H29" s="130"/>
      <c r="I29" s="130"/>
      <c r="J29" s="130"/>
      <c r="K29" s="130"/>
      <c r="L29" s="130"/>
      <c r="M29" s="130"/>
      <c r="N29" s="130"/>
      <c r="O29" s="130"/>
      <c r="P29" s="130"/>
      <c r="Q29" s="130"/>
      <c r="R29" s="130"/>
      <c r="S29" s="130"/>
      <c r="T29" s="130"/>
      <c r="U29" s="130"/>
      <c r="V29" s="130"/>
      <c r="W29" s="130"/>
      <c r="X29" s="130"/>
      <c r="Y29" s="130"/>
      <c r="Z29" s="130"/>
      <c r="AA29" s="130"/>
      <c r="AB29" s="130"/>
      <c r="AC29" s="130"/>
      <c r="AD29" s="130"/>
      <c r="AE29" s="130"/>
      <c r="AF29" s="130"/>
      <c r="AG29" s="130"/>
      <c r="AH29" s="130"/>
      <c r="AI29" s="130"/>
      <c r="AJ29" s="130"/>
      <c r="AK29" s="130"/>
      <c r="AL29" s="130"/>
      <c r="AM29" s="130"/>
      <c r="AN29" s="130"/>
      <c r="AO29" s="130"/>
      <c r="AP29" s="130"/>
      <c r="AQ29" s="130"/>
      <c r="AR29" s="130"/>
      <c r="AS29" s="130"/>
      <c r="AT29" s="130"/>
      <c r="AU29" s="130"/>
      <c r="AV29" s="130"/>
      <c r="AW29" s="130"/>
      <c r="AX29" s="130"/>
      <c r="AY29" s="130"/>
      <c r="AZ29" s="130"/>
      <c r="BA29" s="130"/>
      <c r="BB29" s="130"/>
      <c r="BC29" s="130"/>
      <c r="BD29" s="130"/>
      <c r="BE29" s="130"/>
      <c r="BF29" s="130"/>
      <c r="BG29" s="130"/>
      <c r="BH29" s="130"/>
      <c r="BI29" s="130"/>
      <c r="BJ29" s="129"/>
    </row>
    <row r="30" spans="1:62" ht="15" customHeight="1" x14ac:dyDescent="0.25">
      <c r="A30" s="127"/>
      <c r="B30" s="122"/>
      <c r="C30" s="122"/>
      <c r="D30" s="122"/>
      <c r="E30" s="122"/>
      <c r="F30" s="122"/>
      <c r="G30" s="122"/>
      <c r="H30" s="122"/>
      <c r="I30" s="122"/>
      <c r="J30" s="122"/>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c r="AK30" s="122"/>
      <c r="AL30" s="122"/>
      <c r="AM30" s="122"/>
      <c r="AN30" s="122"/>
      <c r="AO30" s="122"/>
      <c r="AP30" s="122"/>
      <c r="AQ30" s="122"/>
      <c r="AR30" s="122"/>
      <c r="AS30" s="122"/>
      <c r="AT30" s="122"/>
      <c r="AU30" s="122"/>
      <c r="AV30" s="122"/>
      <c r="AW30" s="122"/>
      <c r="AX30" s="122"/>
      <c r="AY30" s="122"/>
      <c r="AZ30" s="122"/>
      <c r="BA30" s="122"/>
      <c r="BB30" s="122"/>
      <c r="BC30" s="122"/>
      <c r="BD30" s="122"/>
      <c r="BE30" s="122"/>
      <c r="BF30" s="122"/>
      <c r="BG30" s="122"/>
      <c r="BH30" s="122"/>
      <c r="BI30" s="122"/>
      <c r="BJ30" s="129"/>
    </row>
    <row r="31" spans="1:62" ht="15" customHeight="1" x14ac:dyDescent="0.25">
      <c r="A31" s="129"/>
      <c r="B31" s="122"/>
      <c r="C31" s="122"/>
      <c r="D31" s="122"/>
      <c r="E31" s="122"/>
      <c r="F31" s="122"/>
      <c r="G31" s="122"/>
      <c r="H31" s="122"/>
      <c r="I31" s="122"/>
      <c r="J31" s="122"/>
      <c r="K31" s="122"/>
      <c r="L31" s="122"/>
      <c r="M31" s="122"/>
      <c r="N31" s="122"/>
      <c r="O31" s="122"/>
      <c r="P31" s="122"/>
      <c r="Q31" s="122"/>
      <c r="R31" s="122"/>
      <c r="S31" s="122"/>
      <c r="T31" s="122"/>
      <c r="U31" s="122"/>
      <c r="V31" s="122"/>
      <c r="W31" s="122"/>
      <c r="X31" s="122"/>
      <c r="Y31" s="122"/>
      <c r="Z31" s="122"/>
      <c r="AA31" s="122"/>
      <c r="AB31" s="122"/>
      <c r="AC31" s="122"/>
      <c r="AD31" s="122"/>
      <c r="AE31" s="122"/>
      <c r="AF31" s="122"/>
      <c r="AG31" s="122"/>
      <c r="AH31" s="122"/>
      <c r="AI31" s="122"/>
      <c r="AJ31" s="122"/>
      <c r="AK31" s="122"/>
      <c r="AL31" s="122"/>
      <c r="AM31" s="122"/>
      <c r="AN31" s="122"/>
      <c r="AO31" s="122"/>
      <c r="AP31" s="122"/>
      <c r="AQ31" s="122"/>
      <c r="AR31" s="122"/>
      <c r="AS31" s="122"/>
      <c r="AT31" s="122"/>
      <c r="AU31" s="122"/>
      <c r="AV31" s="122"/>
      <c r="AW31" s="122"/>
      <c r="AX31" s="122"/>
      <c r="AY31" s="122"/>
      <c r="AZ31" s="122"/>
      <c r="BA31" s="122"/>
      <c r="BB31" s="122"/>
      <c r="BC31" s="122"/>
      <c r="BD31" s="122"/>
      <c r="BE31" s="122"/>
      <c r="BF31" s="122"/>
      <c r="BG31" s="122"/>
      <c r="BH31" s="122"/>
      <c r="BI31" s="122"/>
    </row>
    <row r="32" spans="1:62" ht="15" customHeight="1" x14ac:dyDescent="0.25">
      <c r="B32" s="122"/>
      <c r="C32" s="122"/>
      <c r="D32" s="122"/>
      <c r="E32" s="122"/>
      <c r="F32" s="122"/>
      <c r="G32" s="122"/>
      <c r="H32" s="122"/>
      <c r="I32" s="122"/>
      <c r="J32" s="122"/>
      <c r="K32" s="122"/>
      <c r="L32" s="122"/>
      <c r="M32" s="122"/>
      <c r="N32" s="122"/>
      <c r="O32" s="122"/>
      <c r="P32" s="122"/>
      <c r="Q32" s="122"/>
      <c r="R32" s="122"/>
      <c r="S32" s="122"/>
      <c r="T32" s="122"/>
      <c r="U32" s="122"/>
      <c r="V32" s="122"/>
      <c r="W32" s="122"/>
      <c r="X32" s="122"/>
      <c r="Y32" s="122"/>
      <c r="Z32" s="122"/>
      <c r="AA32" s="122"/>
      <c r="AB32" s="122"/>
      <c r="AC32" s="122"/>
      <c r="AD32" s="122"/>
      <c r="AE32" s="122"/>
      <c r="AF32" s="122"/>
      <c r="AG32" s="122"/>
      <c r="AH32" s="122"/>
      <c r="AI32" s="122"/>
      <c r="AJ32" s="122"/>
      <c r="AK32" s="122"/>
      <c r="AL32" s="122"/>
      <c r="AM32" s="122"/>
      <c r="AN32" s="122"/>
      <c r="AO32" s="122"/>
      <c r="AP32" s="122"/>
      <c r="AQ32" s="122"/>
      <c r="AR32" s="122"/>
      <c r="AS32" s="122"/>
      <c r="AT32" s="122"/>
      <c r="AU32" s="122"/>
      <c r="AV32" s="122"/>
      <c r="AW32" s="122"/>
      <c r="AX32" s="122"/>
      <c r="AY32" s="122"/>
      <c r="AZ32" s="122"/>
      <c r="BA32" s="122"/>
      <c r="BB32" s="122"/>
      <c r="BC32" s="122"/>
      <c r="BD32" s="122"/>
      <c r="BE32" s="122"/>
      <c r="BF32" s="122"/>
      <c r="BG32" s="122"/>
      <c r="BH32" s="122"/>
      <c r="BI32" s="122"/>
    </row>
    <row r="33" spans="2:61" ht="15" customHeight="1" x14ac:dyDescent="0.25">
      <c r="B33" s="122"/>
      <c r="C33" s="122"/>
      <c r="D33" s="122"/>
      <c r="E33" s="122"/>
      <c r="F33" s="122"/>
      <c r="G33" s="122"/>
      <c r="H33" s="122"/>
      <c r="I33" s="122"/>
      <c r="J33" s="122"/>
      <c r="K33" s="122"/>
      <c r="L33" s="122"/>
      <c r="M33" s="122"/>
      <c r="N33" s="122"/>
      <c r="O33" s="122"/>
      <c r="P33" s="122"/>
      <c r="Q33" s="122"/>
      <c r="R33" s="122"/>
      <c r="S33" s="122"/>
      <c r="T33" s="122"/>
      <c r="U33" s="122"/>
      <c r="V33" s="122"/>
      <c r="W33" s="122"/>
      <c r="X33" s="122"/>
      <c r="Y33" s="122"/>
      <c r="Z33" s="122"/>
      <c r="AA33" s="122"/>
      <c r="AB33" s="122"/>
      <c r="AC33" s="122"/>
      <c r="AD33" s="122"/>
      <c r="AE33" s="122"/>
      <c r="AF33" s="122"/>
      <c r="AG33" s="122"/>
      <c r="AH33" s="122"/>
      <c r="AI33" s="122"/>
      <c r="AJ33" s="122"/>
      <c r="AK33" s="122"/>
      <c r="AL33" s="122"/>
      <c r="AM33" s="122"/>
      <c r="AN33" s="122"/>
      <c r="AO33" s="122"/>
      <c r="AP33" s="122"/>
      <c r="AQ33" s="122"/>
      <c r="AR33" s="122"/>
      <c r="AS33" s="122"/>
      <c r="AT33" s="122"/>
      <c r="AU33" s="122"/>
      <c r="AV33" s="122"/>
      <c r="AW33" s="122"/>
      <c r="AX33" s="122"/>
      <c r="AY33" s="122"/>
      <c r="AZ33" s="122"/>
      <c r="BA33" s="122"/>
      <c r="BB33" s="122"/>
      <c r="BC33" s="122"/>
      <c r="BD33" s="122"/>
      <c r="BE33" s="122"/>
      <c r="BF33" s="122"/>
      <c r="BG33" s="122"/>
      <c r="BH33" s="122"/>
      <c r="BI33" s="122"/>
    </row>
    <row r="34" spans="2:61" ht="15" customHeight="1" x14ac:dyDescent="0.25">
      <c r="B34" s="122"/>
      <c r="C34" s="122"/>
      <c r="D34" s="122"/>
      <c r="E34" s="122"/>
      <c r="F34" s="122"/>
      <c r="G34" s="122"/>
      <c r="H34" s="122"/>
      <c r="I34" s="122"/>
      <c r="J34" s="122"/>
      <c r="K34" s="122"/>
      <c r="L34" s="122"/>
      <c r="M34" s="122"/>
      <c r="N34" s="122"/>
      <c r="O34" s="122"/>
      <c r="P34" s="122"/>
      <c r="Q34" s="122"/>
      <c r="R34" s="122"/>
      <c r="S34" s="122"/>
      <c r="T34" s="122"/>
      <c r="U34" s="122"/>
      <c r="V34" s="122"/>
      <c r="W34" s="122"/>
      <c r="X34" s="122"/>
      <c r="Y34" s="122"/>
      <c r="Z34" s="122"/>
      <c r="AA34" s="122"/>
      <c r="AB34" s="122"/>
      <c r="AC34" s="122"/>
      <c r="AD34" s="122"/>
      <c r="AE34" s="122"/>
      <c r="AF34" s="122"/>
      <c r="AG34" s="122"/>
      <c r="AH34" s="122"/>
      <c r="AI34" s="122"/>
      <c r="AJ34" s="122"/>
      <c r="AK34" s="122"/>
      <c r="AL34" s="122"/>
      <c r="AM34" s="122"/>
      <c r="AN34" s="122"/>
      <c r="AO34" s="122"/>
      <c r="AP34" s="122"/>
      <c r="AQ34" s="122"/>
      <c r="AR34" s="122"/>
      <c r="AS34" s="122"/>
      <c r="AT34" s="122"/>
      <c r="AU34" s="122"/>
      <c r="AV34" s="122"/>
      <c r="AW34" s="122"/>
      <c r="AX34" s="122"/>
      <c r="AY34" s="122"/>
      <c r="AZ34" s="122"/>
      <c r="BA34" s="122"/>
      <c r="BB34" s="122"/>
      <c r="BC34" s="122"/>
      <c r="BD34" s="122"/>
      <c r="BE34" s="122"/>
      <c r="BF34" s="122"/>
      <c r="BG34" s="122"/>
      <c r="BH34" s="122"/>
      <c r="BI34" s="122"/>
    </row>
    <row r="35" spans="2:61" ht="15" customHeight="1" x14ac:dyDescent="0.25">
      <c r="B35" s="122"/>
      <c r="C35" s="122"/>
      <c r="D35" s="122"/>
      <c r="E35" s="122"/>
      <c r="F35" s="122"/>
      <c r="G35" s="122"/>
      <c r="H35" s="122"/>
      <c r="I35" s="122"/>
      <c r="J35" s="122"/>
      <c r="K35" s="122"/>
      <c r="L35" s="122"/>
      <c r="M35" s="122"/>
      <c r="N35" s="122"/>
      <c r="O35" s="122"/>
      <c r="P35" s="122"/>
      <c r="Q35" s="122"/>
      <c r="R35" s="122"/>
      <c r="S35" s="122"/>
      <c r="T35" s="122"/>
      <c r="U35" s="122"/>
      <c r="V35" s="122"/>
      <c r="W35" s="122"/>
      <c r="X35" s="122"/>
      <c r="Y35" s="122"/>
      <c r="Z35" s="122"/>
      <c r="AA35" s="122"/>
      <c r="AB35" s="122"/>
      <c r="AC35" s="122"/>
      <c r="AD35" s="122"/>
      <c r="AE35" s="122"/>
      <c r="AF35" s="122"/>
      <c r="AG35" s="122"/>
      <c r="AH35" s="122"/>
      <c r="AI35" s="122"/>
      <c r="AJ35" s="122"/>
      <c r="AK35" s="122"/>
      <c r="AL35" s="122"/>
      <c r="AM35" s="122"/>
      <c r="AN35" s="122"/>
      <c r="AO35" s="122"/>
      <c r="AP35" s="122"/>
      <c r="AQ35" s="122"/>
      <c r="AR35" s="122"/>
      <c r="AS35" s="122"/>
      <c r="AT35" s="122"/>
      <c r="AU35" s="122"/>
      <c r="AV35" s="122"/>
      <c r="AW35" s="122"/>
      <c r="AX35" s="122"/>
      <c r="AY35" s="122"/>
      <c r="AZ35" s="122"/>
      <c r="BA35" s="122"/>
      <c r="BB35" s="122"/>
      <c r="BC35" s="122"/>
      <c r="BD35" s="122"/>
      <c r="BE35" s="122"/>
      <c r="BF35" s="122"/>
      <c r="BG35" s="122"/>
      <c r="BH35" s="122"/>
      <c r="BI35" s="122"/>
    </row>
    <row r="36" spans="2:61" ht="15" customHeight="1" x14ac:dyDescent="0.25">
      <c r="B36" s="122"/>
      <c r="C36" s="122"/>
      <c r="D36" s="122"/>
      <c r="E36" s="122"/>
      <c r="F36" s="122"/>
      <c r="G36" s="122"/>
      <c r="H36" s="122"/>
      <c r="I36" s="122"/>
      <c r="J36" s="122"/>
      <c r="K36" s="122"/>
      <c r="L36" s="122"/>
      <c r="M36" s="122"/>
      <c r="N36" s="122"/>
      <c r="O36" s="122"/>
      <c r="P36" s="122"/>
      <c r="Q36" s="122"/>
      <c r="R36" s="122"/>
      <c r="S36" s="122"/>
      <c r="T36" s="122"/>
      <c r="U36" s="122"/>
      <c r="V36" s="122"/>
      <c r="W36" s="122"/>
      <c r="X36" s="122"/>
      <c r="Y36" s="122"/>
      <c r="Z36" s="122"/>
      <c r="AA36" s="122"/>
      <c r="AB36" s="122"/>
      <c r="AC36" s="122"/>
      <c r="AD36" s="122"/>
      <c r="AE36" s="122"/>
      <c r="AF36" s="122"/>
      <c r="AG36" s="122"/>
      <c r="AH36" s="122"/>
      <c r="AI36" s="122"/>
      <c r="AJ36" s="122"/>
      <c r="AK36" s="122"/>
      <c r="AL36" s="122"/>
      <c r="AM36" s="122"/>
      <c r="AN36" s="122"/>
      <c r="AO36" s="122"/>
      <c r="AP36" s="122"/>
      <c r="AQ36" s="122"/>
      <c r="AR36" s="122"/>
      <c r="AS36" s="122"/>
      <c r="AT36" s="122"/>
      <c r="AU36" s="122"/>
      <c r="AV36" s="122"/>
      <c r="AW36" s="122"/>
      <c r="AX36" s="122"/>
      <c r="AY36" s="122"/>
      <c r="AZ36" s="122"/>
      <c r="BA36" s="122"/>
      <c r="BB36" s="122"/>
      <c r="BC36" s="122"/>
      <c r="BD36" s="122"/>
      <c r="BE36" s="122"/>
      <c r="BF36" s="122"/>
      <c r="BG36" s="122"/>
      <c r="BH36" s="122"/>
      <c r="BI36" s="122"/>
    </row>
    <row r="37" spans="2:61" ht="15" customHeight="1" x14ac:dyDescent="0.25">
      <c r="B37" s="122"/>
      <c r="C37" s="122"/>
      <c r="D37" s="122"/>
      <c r="E37" s="122"/>
      <c r="F37" s="122"/>
      <c r="G37" s="122"/>
      <c r="H37" s="122"/>
      <c r="I37" s="122"/>
      <c r="J37" s="122"/>
      <c r="K37" s="122"/>
      <c r="L37" s="122"/>
      <c r="M37" s="122"/>
      <c r="N37" s="122"/>
      <c r="O37" s="122"/>
      <c r="P37" s="122"/>
      <c r="Q37" s="122"/>
      <c r="R37" s="122"/>
      <c r="S37" s="122"/>
      <c r="T37" s="122"/>
      <c r="U37" s="122"/>
      <c r="V37" s="122"/>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2"/>
      <c r="AT37" s="122"/>
      <c r="AU37" s="122"/>
      <c r="AV37" s="122"/>
      <c r="AW37" s="122"/>
      <c r="AX37" s="122"/>
      <c r="AY37" s="122"/>
      <c r="AZ37" s="122"/>
      <c r="BA37" s="122"/>
      <c r="BB37" s="122"/>
      <c r="BC37" s="122"/>
      <c r="BD37" s="122"/>
      <c r="BE37" s="122"/>
      <c r="BF37" s="122"/>
      <c r="BG37" s="122"/>
      <c r="BH37" s="122"/>
      <c r="BI37" s="122"/>
    </row>
    <row r="38" spans="2:61" ht="15" customHeight="1" x14ac:dyDescent="0.25">
      <c r="B38" s="122"/>
      <c r="C38" s="122"/>
      <c r="D38" s="122"/>
      <c r="E38" s="122"/>
      <c r="F38" s="122"/>
      <c r="G38" s="122"/>
      <c r="H38" s="122"/>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c r="AH38" s="122"/>
      <c r="AI38" s="122"/>
      <c r="AJ38" s="122"/>
      <c r="AK38" s="122"/>
      <c r="AL38" s="122"/>
      <c r="AM38" s="122"/>
      <c r="AN38" s="122"/>
      <c r="AO38" s="122"/>
      <c r="AP38" s="122"/>
      <c r="AQ38" s="122"/>
      <c r="AR38" s="122"/>
      <c r="AS38" s="122"/>
      <c r="AT38" s="122"/>
      <c r="AU38" s="122"/>
      <c r="AV38" s="122"/>
      <c r="AW38" s="122"/>
      <c r="AX38" s="122"/>
      <c r="AY38" s="122"/>
      <c r="AZ38" s="122"/>
      <c r="BA38" s="122"/>
      <c r="BB38" s="122"/>
      <c r="BC38" s="122"/>
      <c r="BD38" s="122"/>
      <c r="BE38" s="122"/>
      <c r="BF38" s="122"/>
      <c r="BG38" s="122"/>
      <c r="BH38" s="122"/>
      <c r="BI38" s="122"/>
    </row>
    <row r="39" spans="2:61" ht="15" customHeight="1" x14ac:dyDescent="0.25">
      <c r="B39" s="122"/>
      <c r="C39" s="122"/>
      <c r="D39" s="122"/>
      <c r="E39" s="122"/>
      <c r="F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row>
    <row r="40" spans="2:61" ht="15" customHeight="1" x14ac:dyDescent="0.25">
      <c r="B40" s="122"/>
      <c r="C40" s="122"/>
      <c r="D40" s="122"/>
      <c r="E40" s="122"/>
      <c r="F40" s="122"/>
      <c r="G40" s="122"/>
      <c r="H40" s="122"/>
      <c r="I40" s="122"/>
      <c r="J40" s="122"/>
      <c r="K40" s="122"/>
      <c r="L40" s="122"/>
      <c r="M40" s="122"/>
      <c r="N40" s="122"/>
      <c r="O40" s="122"/>
      <c r="P40" s="122"/>
      <c r="Q40" s="122"/>
      <c r="R40" s="122"/>
      <c r="S40" s="122"/>
      <c r="T40" s="122"/>
      <c r="U40" s="122"/>
      <c r="V40" s="122"/>
      <c r="W40" s="122"/>
      <c r="X40" s="122"/>
      <c r="Y40" s="122"/>
      <c r="Z40" s="122"/>
      <c r="AA40" s="122"/>
      <c r="AB40" s="122"/>
      <c r="AC40" s="122"/>
      <c r="AD40" s="122"/>
      <c r="AE40" s="122"/>
      <c r="AF40" s="122"/>
      <c r="AG40" s="122"/>
      <c r="AH40" s="122"/>
      <c r="AI40" s="122"/>
      <c r="AJ40" s="122"/>
      <c r="AK40" s="122"/>
      <c r="AL40" s="122"/>
      <c r="AM40" s="122"/>
      <c r="AN40" s="122"/>
      <c r="AO40" s="122"/>
      <c r="AP40" s="122"/>
      <c r="AQ40" s="122"/>
      <c r="AR40" s="122"/>
      <c r="AS40" s="122"/>
      <c r="AT40" s="122"/>
      <c r="AU40" s="122"/>
      <c r="AV40" s="122"/>
      <c r="AW40" s="122"/>
      <c r="AX40" s="122"/>
      <c r="AY40" s="122"/>
      <c r="AZ40" s="122"/>
      <c r="BA40" s="122"/>
      <c r="BB40" s="122"/>
      <c r="BC40" s="122"/>
      <c r="BD40" s="122"/>
      <c r="BE40" s="122"/>
      <c r="BF40" s="122"/>
      <c r="BG40" s="122"/>
      <c r="BH40" s="122"/>
      <c r="BI40" s="122"/>
    </row>
    <row r="41" spans="2:61" ht="15" customHeight="1" x14ac:dyDescent="0.25">
      <c r="B41" s="122"/>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c r="AH41" s="122"/>
      <c r="AI41" s="122"/>
      <c r="AJ41" s="122"/>
      <c r="AK41" s="122"/>
      <c r="AL41" s="122"/>
      <c r="AM41" s="122"/>
      <c r="AN41" s="122"/>
      <c r="AO41" s="122"/>
      <c r="AP41" s="122"/>
      <c r="AQ41" s="122"/>
      <c r="AR41" s="122"/>
      <c r="AS41" s="122"/>
      <c r="AT41" s="122"/>
      <c r="AU41" s="122"/>
      <c r="AV41" s="122"/>
      <c r="AW41" s="122"/>
      <c r="AX41" s="122"/>
      <c r="AY41" s="122"/>
      <c r="AZ41" s="122"/>
      <c r="BA41" s="122"/>
      <c r="BB41" s="122"/>
      <c r="BC41" s="122"/>
      <c r="BD41" s="122"/>
      <c r="BE41" s="122"/>
      <c r="BF41" s="122"/>
      <c r="BG41" s="122"/>
      <c r="BH41" s="122"/>
      <c r="BI41" s="122"/>
    </row>
    <row r="42" spans="2:61" ht="15" customHeight="1" x14ac:dyDescent="0.25">
      <c r="B42" s="122"/>
      <c r="C42" s="122"/>
      <c r="D42" s="122"/>
      <c r="E42" s="122"/>
      <c r="F42" s="122"/>
      <c r="G42" s="122"/>
      <c r="H42" s="122"/>
      <c r="I42" s="122"/>
      <c r="J42" s="122"/>
      <c r="K42" s="122"/>
      <c r="L42" s="122"/>
      <c r="M42" s="122"/>
      <c r="N42" s="122"/>
      <c r="O42" s="122"/>
      <c r="P42" s="122"/>
      <c r="Q42" s="122"/>
      <c r="R42" s="122"/>
      <c r="S42" s="122"/>
      <c r="T42" s="122"/>
      <c r="U42" s="122"/>
      <c r="V42" s="122"/>
      <c r="W42" s="122"/>
      <c r="X42" s="122"/>
      <c r="Y42" s="122"/>
      <c r="Z42" s="122"/>
      <c r="AA42" s="122"/>
      <c r="AB42" s="122"/>
      <c r="AC42" s="122"/>
      <c r="AD42" s="122"/>
      <c r="AE42" s="122"/>
      <c r="AF42" s="122"/>
      <c r="AG42" s="122"/>
      <c r="AH42" s="122"/>
      <c r="AI42" s="122"/>
      <c r="AJ42" s="122"/>
      <c r="AK42" s="122"/>
      <c r="AL42" s="122"/>
      <c r="AM42" s="122"/>
      <c r="AN42" s="122"/>
      <c r="AO42" s="122"/>
      <c r="AP42" s="122"/>
      <c r="AQ42" s="122"/>
      <c r="AR42" s="122"/>
      <c r="AS42" s="122"/>
      <c r="AT42" s="122"/>
      <c r="AU42" s="122"/>
      <c r="AV42" s="122"/>
      <c r="AW42" s="122"/>
      <c r="AX42" s="122"/>
      <c r="AY42" s="122"/>
      <c r="AZ42" s="122"/>
      <c r="BA42" s="122"/>
      <c r="BB42" s="122"/>
      <c r="BC42" s="122"/>
      <c r="BD42" s="122"/>
      <c r="BE42" s="122"/>
      <c r="BF42" s="122"/>
      <c r="BG42" s="122"/>
      <c r="BH42" s="122"/>
      <c r="BI42" s="122"/>
    </row>
    <row r="43" spans="2:61" ht="15" customHeight="1" x14ac:dyDescent="0.25">
      <c r="B43" s="122"/>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2"/>
      <c r="AT43" s="122"/>
      <c r="AU43" s="122"/>
      <c r="AV43" s="122"/>
      <c r="AW43" s="122"/>
      <c r="AX43" s="122"/>
      <c r="AY43" s="122"/>
      <c r="AZ43" s="122"/>
      <c r="BA43" s="122"/>
      <c r="BB43" s="122"/>
      <c r="BC43" s="122"/>
      <c r="BD43" s="122"/>
      <c r="BE43" s="122"/>
      <c r="BF43" s="122"/>
      <c r="BG43" s="122"/>
      <c r="BH43" s="122"/>
      <c r="BI43" s="122"/>
    </row>
    <row r="44" spans="2:61" ht="15" customHeight="1" x14ac:dyDescent="0.25">
      <c r="B44" s="122"/>
      <c r="C44" s="122"/>
      <c r="D44" s="122"/>
      <c r="E44" s="122"/>
      <c r="F44" s="122"/>
      <c r="G44" s="122"/>
      <c r="H44" s="122"/>
      <c r="I44" s="122"/>
      <c r="J44" s="122"/>
      <c r="K44" s="122"/>
      <c r="L44" s="122"/>
      <c r="M44" s="122"/>
      <c r="N44" s="122"/>
      <c r="O44" s="122"/>
      <c r="P44" s="122"/>
      <c r="Q44" s="122"/>
      <c r="R44" s="122"/>
      <c r="S44" s="122"/>
      <c r="T44" s="122"/>
      <c r="U44" s="122"/>
      <c r="V44" s="122"/>
      <c r="W44" s="122"/>
      <c r="X44" s="122"/>
      <c r="Y44" s="122"/>
      <c r="Z44" s="122"/>
      <c r="AA44" s="122"/>
      <c r="AB44" s="122"/>
      <c r="AC44" s="122"/>
      <c r="AD44" s="122"/>
      <c r="AE44" s="122"/>
      <c r="AF44" s="122"/>
      <c r="AG44" s="122"/>
      <c r="AH44" s="122"/>
      <c r="AI44" s="122"/>
      <c r="AJ44" s="122"/>
      <c r="AK44" s="122"/>
      <c r="AL44" s="122"/>
      <c r="AM44" s="122"/>
      <c r="AN44" s="122"/>
      <c r="AO44" s="122"/>
      <c r="AP44" s="122"/>
      <c r="AQ44" s="122"/>
      <c r="AR44" s="122"/>
      <c r="AS44" s="122"/>
      <c r="AT44" s="122"/>
      <c r="AU44" s="122"/>
      <c r="AV44" s="122"/>
      <c r="AW44" s="122"/>
      <c r="AX44" s="122"/>
      <c r="AY44" s="122"/>
      <c r="AZ44" s="122"/>
      <c r="BA44" s="122"/>
      <c r="BB44" s="122"/>
      <c r="BC44" s="122"/>
      <c r="BD44" s="122"/>
      <c r="BE44" s="122"/>
      <c r="BF44" s="122"/>
      <c r="BG44" s="122"/>
      <c r="BH44" s="122"/>
      <c r="BI44" s="122"/>
    </row>
    <row r="45" spans="2:61" ht="15" customHeight="1" x14ac:dyDescent="0.25">
      <c r="B45" s="122"/>
      <c r="C45" s="122"/>
      <c r="D45" s="122"/>
      <c r="E45" s="122"/>
      <c r="F45" s="122"/>
      <c r="G45" s="122"/>
      <c r="H45" s="122"/>
      <c r="I45" s="122"/>
      <c r="J45" s="122"/>
      <c r="K45" s="122"/>
      <c r="L45" s="122"/>
      <c r="M45" s="122"/>
      <c r="N45" s="122"/>
      <c r="O45" s="122"/>
      <c r="P45" s="122"/>
      <c r="Q45" s="122"/>
      <c r="R45" s="122"/>
      <c r="S45" s="122"/>
      <c r="T45" s="122"/>
      <c r="U45" s="122"/>
      <c r="V45" s="122"/>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2"/>
      <c r="AZ45" s="122"/>
      <c r="BA45" s="122"/>
      <c r="BB45" s="122"/>
      <c r="BC45" s="122"/>
      <c r="BD45" s="122"/>
      <c r="BE45" s="122"/>
      <c r="BF45" s="122"/>
      <c r="BG45" s="122"/>
      <c r="BH45" s="122"/>
      <c r="BI45" s="122"/>
    </row>
    <row r="46" spans="2:61" ht="15" customHeight="1" x14ac:dyDescent="0.25">
      <c r="B46" s="122"/>
      <c r="C46" s="122"/>
      <c r="D46" s="122"/>
      <c r="E46" s="122"/>
      <c r="F46" s="122"/>
      <c r="G46" s="122"/>
      <c r="H46" s="122"/>
      <c r="I46" s="122"/>
      <c r="J46" s="122"/>
      <c r="K46" s="122"/>
      <c r="L46" s="122"/>
      <c r="M46" s="122"/>
      <c r="N46" s="122"/>
      <c r="O46" s="122"/>
      <c r="P46" s="122"/>
      <c r="Q46" s="122"/>
      <c r="R46" s="122"/>
      <c r="S46" s="122"/>
      <c r="T46" s="122"/>
      <c r="U46" s="122"/>
      <c r="V46" s="122"/>
      <c r="W46" s="122"/>
      <c r="X46" s="122"/>
      <c r="Y46" s="122"/>
      <c r="Z46" s="122"/>
      <c r="AA46" s="122"/>
      <c r="AB46" s="122"/>
      <c r="AC46" s="122"/>
      <c r="AD46" s="122"/>
      <c r="AE46" s="122"/>
      <c r="AF46" s="122"/>
      <c r="AG46" s="122"/>
      <c r="AH46" s="122"/>
      <c r="AI46" s="122"/>
      <c r="AJ46" s="122"/>
      <c r="AK46" s="122"/>
      <c r="AL46" s="122"/>
      <c r="AM46" s="122"/>
      <c r="AN46" s="122"/>
      <c r="AO46" s="122"/>
      <c r="AP46" s="122"/>
      <c r="AQ46" s="122"/>
      <c r="AR46" s="122"/>
      <c r="AS46" s="122"/>
      <c r="AT46" s="122"/>
      <c r="AU46" s="122"/>
      <c r="AV46" s="122"/>
      <c r="AW46" s="122"/>
      <c r="AX46" s="122"/>
      <c r="AY46" s="122"/>
      <c r="AZ46" s="122"/>
      <c r="BA46" s="122"/>
      <c r="BB46" s="122"/>
      <c r="BC46" s="122"/>
      <c r="BD46" s="122"/>
      <c r="BE46" s="122"/>
      <c r="BF46" s="122"/>
      <c r="BG46" s="122"/>
      <c r="BH46" s="122"/>
      <c r="BI46" s="122"/>
    </row>
    <row r="47" spans="2:61" ht="15" customHeight="1" x14ac:dyDescent="0.25">
      <c r="B47" s="122"/>
      <c r="C47" s="122"/>
      <c r="D47" s="122"/>
      <c r="E47" s="122"/>
      <c r="F47" s="122"/>
      <c r="G47" s="122"/>
      <c r="H47" s="122"/>
      <c r="I47" s="122"/>
      <c r="J47" s="122"/>
      <c r="K47" s="122"/>
      <c r="L47" s="122"/>
      <c r="M47" s="122"/>
      <c r="N47" s="122"/>
      <c r="O47" s="122"/>
      <c r="P47" s="122"/>
      <c r="Q47" s="122"/>
      <c r="R47" s="122"/>
      <c r="S47" s="122"/>
      <c r="T47" s="122"/>
      <c r="U47" s="122"/>
      <c r="V47" s="122"/>
      <c r="W47" s="122"/>
      <c r="X47" s="122"/>
      <c r="Y47" s="122"/>
      <c r="Z47" s="122"/>
      <c r="AA47" s="122"/>
      <c r="AB47" s="122"/>
      <c r="AC47" s="122"/>
      <c r="AD47" s="122"/>
      <c r="AE47" s="122"/>
      <c r="AF47" s="122"/>
      <c r="AG47" s="122"/>
      <c r="AH47" s="122"/>
      <c r="AI47" s="122"/>
      <c r="AJ47" s="122"/>
      <c r="AK47" s="122"/>
      <c r="AL47" s="122"/>
      <c r="AM47" s="122"/>
      <c r="AN47" s="122"/>
      <c r="AO47" s="122"/>
      <c r="AP47" s="122"/>
      <c r="AQ47" s="122"/>
      <c r="AR47" s="122"/>
      <c r="AS47" s="122"/>
      <c r="AT47" s="122"/>
      <c r="AU47" s="122"/>
      <c r="AV47" s="122"/>
      <c r="AW47" s="122"/>
      <c r="AX47" s="122"/>
      <c r="AY47" s="122"/>
      <c r="AZ47" s="122"/>
      <c r="BA47" s="122"/>
      <c r="BB47" s="122"/>
      <c r="BC47" s="122"/>
      <c r="BD47" s="122"/>
      <c r="BE47" s="122"/>
      <c r="BF47" s="122"/>
      <c r="BG47" s="122"/>
      <c r="BH47" s="122"/>
      <c r="BI47" s="122"/>
    </row>
    <row r="48" spans="2:61" ht="15" customHeight="1" x14ac:dyDescent="0.25">
      <c r="B48" s="122"/>
      <c r="C48" s="122"/>
      <c r="D48" s="122"/>
      <c r="E48" s="122"/>
      <c r="F48" s="122"/>
      <c r="G48" s="122"/>
      <c r="H48" s="122"/>
      <c r="I48" s="122"/>
      <c r="J48" s="122"/>
      <c r="K48" s="122"/>
      <c r="L48" s="122"/>
      <c r="M48" s="122"/>
      <c r="N48" s="122"/>
      <c r="O48" s="122"/>
      <c r="P48" s="122"/>
      <c r="Q48" s="122"/>
      <c r="R48" s="122"/>
      <c r="S48" s="122"/>
      <c r="T48" s="122"/>
      <c r="U48" s="122"/>
      <c r="V48" s="122"/>
      <c r="W48" s="122"/>
      <c r="X48" s="122"/>
      <c r="Y48" s="122"/>
      <c r="Z48" s="122"/>
      <c r="AA48" s="122"/>
      <c r="AB48" s="122"/>
      <c r="AC48" s="122"/>
      <c r="AD48" s="122"/>
      <c r="AE48" s="122"/>
      <c r="AF48" s="122"/>
      <c r="AG48" s="122"/>
      <c r="AH48" s="122"/>
      <c r="AI48" s="122"/>
      <c r="AJ48" s="122"/>
      <c r="AK48" s="122"/>
      <c r="AL48" s="122"/>
      <c r="AM48" s="122"/>
      <c r="AN48" s="122"/>
      <c r="AO48" s="122"/>
      <c r="AP48" s="122"/>
      <c r="AQ48" s="122"/>
      <c r="AR48" s="122"/>
      <c r="AS48" s="122"/>
      <c r="AT48" s="122"/>
      <c r="AU48" s="122"/>
      <c r="AV48" s="122"/>
      <c r="AW48" s="122"/>
      <c r="AX48" s="122"/>
      <c r="AY48" s="122"/>
      <c r="AZ48" s="122"/>
      <c r="BA48" s="122"/>
      <c r="BB48" s="122"/>
      <c r="BC48" s="122"/>
      <c r="BD48" s="122"/>
      <c r="BE48" s="122"/>
      <c r="BF48" s="122"/>
      <c r="BG48" s="122"/>
      <c r="BH48" s="122"/>
      <c r="BI48" s="122"/>
    </row>
    <row r="49" spans="2:61" ht="15" customHeight="1" x14ac:dyDescent="0.25">
      <c r="B49" s="122"/>
      <c r="C49" s="122"/>
      <c r="D49" s="122"/>
      <c r="E49" s="122"/>
      <c r="F49" s="122"/>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22"/>
      <c r="AW49" s="122"/>
      <c r="AX49" s="122"/>
      <c r="AY49" s="122"/>
      <c r="AZ49" s="122"/>
      <c r="BA49" s="122"/>
      <c r="BB49" s="122"/>
      <c r="BC49" s="122"/>
      <c r="BD49" s="122"/>
      <c r="BE49" s="122"/>
      <c r="BF49" s="122"/>
      <c r="BG49" s="122"/>
      <c r="BH49" s="122"/>
      <c r="BI49" s="122"/>
    </row>
    <row r="50" spans="2:61" ht="15" customHeight="1" x14ac:dyDescent="0.25">
      <c r="B50" s="122"/>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22"/>
      <c r="AW50" s="122"/>
      <c r="AX50" s="122"/>
      <c r="AY50" s="122"/>
      <c r="AZ50" s="122"/>
      <c r="BA50" s="122"/>
      <c r="BB50" s="122"/>
      <c r="BC50" s="122"/>
      <c r="BD50" s="122"/>
      <c r="BE50" s="122"/>
      <c r="BF50" s="122"/>
      <c r="BG50" s="122"/>
      <c r="BH50" s="122"/>
      <c r="BI50" s="122"/>
    </row>
    <row r="51" spans="2:61" ht="15" customHeight="1" x14ac:dyDescent="0.25">
      <c r="B51" s="122"/>
      <c r="C51" s="122"/>
      <c r="D51" s="122"/>
      <c r="E51" s="122"/>
      <c r="F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22"/>
      <c r="AJ51" s="122"/>
      <c r="AK51" s="122"/>
      <c r="AL51" s="122"/>
      <c r="AM51" s="122"/>
      <c r="AN51" s="122"/>
      <c r="AO51" s="122"/>
      <c r="AP51" s="122"/>
      <c r="AQ51" s="122"/>
      <c r="AR51" s="122"/>
      <c r="AS51" s="122"/>
      <c r="AT51" s="122"/>
      <c r="AU51" s="122"/>
      <c r="AV51" s="122"/>
      <c r="AW51" s="122"/>
      <c r="AX51" s="122"/>
      <c r="AY51" s="122"/>
      <c r="AZ51" s="122"/>
      <c r="BA51" s="122"/>
      <c r="BB51" s="122"/>
      <c r="BC51" s="122"/>
      <c r="BD51" s="122"/>
      <c r="BE51" s="122"/>
      <c r="BF51" s="122"/>
      <c r="BG51" s="122"/>
      <c r="BH51" s="122"/>
      <c r="BI51" s="122"/>
    </row>
    <row r="52" spans="2:61" ht="15" customHeight="1" x14ac:dyDescent="0.25">
      <c r="B52" s="122"/>
      <c r="C52" s="122"/>
      <c r="D52" s="122"/>
      <c r="E52" s="122"/>
      <c r="F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c r="AH52" s="122"/>
      <c r="AI52" s="122"/>
      <c r="AJ52" s="122"/>
      <c r="AK52" s="122"/>
      <c r="AL52" s="122"/>
      <c r="AM52" s="122"/>
      <c r="AN52" s="122"/>
      <c r="AO52" s="122"/>
      <c r="AP52" s="122"/>
      <c r="AQ52" s="122"/>
      <c r="AR52" s="122"/>
      <c r="AS52" s="122"/>
      <c r="AT52" s="122"/>
      <c r="AU52" s="122"/>
      <c r="AV52" s="122"/>
      <c r="AW52" s="122"/>
      <c r="AX52" s="122"/>
      <c r="AY52" s="122"/>
      <c r="AZ52" s="122"/>
      <c r="BA52" s="122"/>
      <c r="BB52" s="122"/>
      <c r="BC52" s="122"/>
      <c r="BD52" s="122"/>
      <c r="BE52" s="122"/>
      <c r="BF52" s="122"/>
      <c r="BG52" s="122"/>
      <c r="BH52" s="122"/>
      <c r="BI52" s="122"/>
    </row>
    <row r="53" spans="2:61" ht="15" customHeight="1" x14ac:dyDescent="0.25">
      <c r="B53" s="122"/>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c r="AN53" s="122"/>
      <c r="AO53" s="122"/>
      <c r="AP53" s="122"/>
      <c r="AQ53" s="122"/>
      <c r="AR53" s="122"/>
      <c r="AS53" s="122"/>
      <c r="AT53" s="122"/>
      <c r="AU53" s="122"/>
      <c r="AV53" s="122"/>
      <c r="AW53" s="122"/>
      <c r="AX53" s="122"/>
      <c r="AY53" s="122"/>
      <c r="AZ53" s="122"/>
      <c r="BA53" s="122"/>
      <c r="BB53" s="122"/>
      <c r="BC53" s="122"/>
      <c r="BD53" s="122"/>
      <c r="BE53" s="122"/>
      <c r="BF53" s="122"/>
      <c r="BG53" s="122"/>
      <c r="BH53" s="122"/>
      <c r="BI53" s="122"/>
    </row>
    <row r="54" spans="2:61" ht="15" customHeight="1" x14ac:dyDescent="0.25">
      <c r="B54" s="122"/>
      <c r="C54" s="122"/>
      <c r="D54" s="122"/>
      <c r="E54" s="122"/>
      <c r="F54" s="122"/>
      <c r="G54" s="122"/>
      <c r="H54" s="122"/>
      <c r="I54" s="122"/>
      <c r="J54" s="122"/>
      <c r="K54" s="122"/>
      <c r="L54" s="122"/>
      <c r="M54" s="122"/>
      <c r="N54" s="122"/>
      <c r="O54" s="122"/>
      <c r="P54" s="122"/>
      <c r="Q54" s="122"/>
      <c r="R54" s="122"/>
      <c r="S54" s="122"/>
      <c r="T54" s="122"/>
      <c r="U54" s="122"/>
      <c r="V54" s="122"/>
      <c r="W54" s="122"/>
      <c r="X54" s="122"/>
      <c r="Y54" s="122"/>
      <c r="Z54" s="122"/>
      <c r="AA54" s="122"/>
      <c r="AB54" s="122"/>
      <c r="AC54" s="122"/>
      <c r="AD54" s="122"/>
      <c r="AE54" s="122"/>
      <c r="AF54" s="122"/>
      <c r="AG54" s="122"/>
      <c r="AH54" s="122"/>
      <c r="AI54" s="122"/>
      <c r="AJ54" s="122"/>
      <c r="AK54" s="122"/>
      <c r="AL54" s="122"/>
      <c r="AM54" s="122"/>
      <c r="AN54" s="122"/>
      <c r="AO54" s="122"/>
      <c r="AP54" s="122"/>
      <c r="AQ54" s="122"/>
      <c r="AR54" s="122"/>
      <c r="AS54" s="122"/>
      <c r="AT54" s="122"/>
      <c r="AU54" s="122"/>
      <c r="AV54" s="122"/>
      <c r="AW54" s="122"/>
      <c r="AX54" s="122"/>
      <c r="AY54" s="122"/>
      <c r="AZ54" s="122"/>
      <c r="BA54" s="122"/>
      <c r="BB54" s="122"/>
      <c r="BC54" s="122"/>
      <c r="BD54" s="122"/>
      <c r="BE54" s="122"/>
      <c r="BF54" s="122"/>
      <c r="BG54" s="122"/>
      <c r="BH54" s="122"/>
      <c r="BI54" s="122"/>
    </row>
    <row r="55" spans="2:61" ht="15" customHeight="1" x14ac:dyDescent="0.25">
      <c r="B55" s="122"/>
      <c r="C55" s="122"/>
      <c r="D55" s="122"/>
      <c r="E55" s="122"/>
      <c r="F55" s="122"/>
      <c r="G55" s="122"/>
      <c r="H55" s="122"/>
      <c r="I55" s="122"/>
      <c r="J55" s="122"/>
      <c r="K55" s="122"/>
      <c r="L55" s="122"/>
      <c r="M55" s="122"/>
      <c r="N55" s="122"/>
      <c r="O55" s="122"/>
      <c r="P55" s="122"/>
      <c r="Q55" s="122"/>
      <c r="R55" s="122"/>
      <c r="S55" s="122"/>
      <c r="T55" s="122"/>
      <c r="U55" s="122"/>
      <c r="V55" s="122"/>
      <c r="W55" s="122"/>
      <c r="X55" s="122"/>
      <c r="Y55" s="122"/>
      <c r="Z55" s="122"/>
      <c r="AA55" s="122"/>
      <c r="AB55" s="122"/>
      <c r="AC55" s="122"/>
      <c r="AD55" s="122"/>
      <c r="AE55" s="122"/>
      <c r="AF55" s="122"/>
      <c r="AG55" s="122"/>
      <c r="AH55" s="122"/>
      <c r="AI55" s="122"/>
      <c r="AJ55" s="122"/>
      <c r="AK55" s="122"/>
      <c r="AL55" s="122"/>
      <c r="AM55" s="122"/>
      <c r="AN55" s="122"/>
      <c r="AO55" s="122"/>
      <c r="AP55" s="122"/>
      <c r="AQ55" s="122"/>
      <c r="AR55" s="122"/>
      <c r="AS55" s="122"/>
      <c r="AT55" s="122"/>
      <c r="AU55" s="122"/>
      <c r="AV55" s="122"/>
      <c r="AW55" s="122"/>
      <c r="AX55" s="122"/>
      <c r="AY55" s="122"/>
      <c r="AZ55" s="122"/>
      <c r="BA55" s="122"/>
      <c r="BB55" s="122"/>
      <c r="BC55" s="122"/>
      <c r="BD55" s="122"/>
      <c r="BE55" s="122"/>
      <c r="BF55" s="122"/>
      <c r="BG55" s="122"/>
      <c r="BH55" s="122"/>
      <c r="BI55" s="122"/>
    </row>
    <row r="56" spans="2:61" ht="15" customHeight="1" x14ac:dyDescent="0.25">
      <c r="B56" s="122"/>
      <c r="C56" s="122"/>
      <c r="D56" s="122"/>
      <c r="E56" s="122"/>
      <c r="F56" s="122"/>
      <c r="G56" s="122"/>
      <c r="H56" s="122"/>
      <c r="I56" s="122"/>
      <c r="J56" s="122"/>
      <c r="K56" s="122"/>
      <c r="L56" s="122"/>
      <c r="M56" s="122"/>
      <c r="N56" s="122"/>
      <c r="O56" s="122"/>
      <c r="P56" s="122"/>
      <c r="Q56" s="122"/>
      <c r="R56" s="122"/>
      <c r="S56" s="122"/>
      <c r="T56" s="122"/>
      <c r="U56" s="122"/>
      <c r="V56" s="122"/>
      <c r="W56" s="122"/>
      <c r="X56" s="122"/>
      <c r="Y56" s="122"/>
      <c r="Z56" s="122"/>
      <c r="AA56" s="122"/>
      <c r="AB56" s="122"/>
      <c r="AC56" s="122"/>
      <c r="AD56" s="122"/>
      <c r="AE56" s="122"/>
      <c r="AF56" s="122"/>
      <c r="AG56" s="122"/>
      <c r="AH56" s="122"/>
      <c r="AI56" s="122"/>
      <c r="AJ56" s="122"/>
      <c r="AK56" s="122"/>
      <c r="AL56" s="122"/>
      <c r="AM56" s="122"/>
      <c r="AN56" s="122"/>
      <c r="AO56" s="122"/>
      <c r="AP56" s="122"/>
      <c r="AQ56" s="122"/>
      <c r="AR56" s="122"/>
      <c r="AS56" s="122"/>
      <c r="AT56" s="122"/>
      <c r="AU56" s="122"/>
      <c r="AV56" s="122"/>
      <c r="AW56" s="122"/>
      <c r="AX56" s="122"/>
      <c r="AY56" s="122"/>
      <c r="AZ56" s="122"/>
      <c r="BA56" s="122"/>
      <c r="BB56" s="122"/>
      <c r="BC56" s="122"/>
      <c r="BD56" s="122"/>
      <c r="BE56" s="122"/>
      <c r="BF56" s="122"/>
      <c r="BG56" s="122"/>
      <c r="BH56" s="122"/>
      <c r="BI56" s="122"/>
    </row>
    <row r="57" spans="2:61" ht="15" customHeight="1" x14ac:dyDescent="0.25">
      <c r="B57" s="122"/>
      <c r="C57" s="122"/>
      <c r="D57" s="122"/>
      <c r="E57" s="122"/>
      <c r="F57" s="122"/>
      <c r="G57" s="122"/>
      <c r="H57" s="122"/>
      <c r="I57" s="122"/>
      <c r="J57" s="122"/>
      <c r="K57" s="122"/>
      <c r="L57" s="122"/>
      <c r="M57" s="122"/>
      <c r="N57" s="122"/>
      <c r="O57" s="122"/>
      <c r="P57" s="122"/>
      <c r="Q57" s="122"/>
      <c r="R57" s="122"/>
      <c r="S57" s="122"/>
      <c r="T57" s="122"/>
      <c r="U57" s="122"/>
      <c r="V57" s="122"/>
      <c r="W57" s="122"/>
      <c r="X57" s="122"/>
      <c r="Y57" s="122"/>
      <c r="Z57" s="122"/>
      <c r="AA57" s="122"/>
      <c r="AB57" s="122"/>
      <c r="AC57" s="122"/>
      <c r="AD57" s="122"/>
      <c r="AE57" s="122"/>
      <c r="AF57" s="122"/>
      <c r="AG57" s="122"/>
      <c r="AH57" s="122"/>
      <c r="AI57" s="122"/>
      <c r="AJ57" s="122"/>
      <c r="AK57" s="122"/>
      <c r="AL57" s="122"/>
      <c r="AM57" s="122"/>
      <c r="AN57" s="122"/>
      <c r="AO57" s="122"/>
      <c r="AP57" s="122"/>
      <c r="AQ57" s="122"/>
      <c r="AR57" s="122"/>
      <c r="AS57" s="122"/>
      <c r="AT57" s="122"/>
      <c r="AU57" s="122"/>
      <c r="AV57" s="122"/>
      <c r="AW57" s="122"/>
      <c r="AX57" s="122"/>
      <c r="AY57" s="122"/>
      <c r="AZ57" s="122"/>
      <c r="BA57" s="122"/>
      <c r="BB57" s="122"/>
      <c r="BC57" s="122"/>
      <c r="BD57" s="122"/>
      <c r="BE57" s="122"/>
      <c r="BF57" s="122"/>
      <c r="BG57" s="122"/>
      <c r="BH57" s="122"/>
      <c r="BI57" s="122"/>
    </row>
    <row r="58" spans="2:61" ht="15" customHeight="1" x14ac:dyDescent="0.25">
      <c r="B58" s="122"/>
      <c r="C58" s="122"/>
      <c r="D58" s="122"/>
      <c r="E58" s="122"/>
      <c r="F58" s="122"/>
      <c r="G58" s="122"/>
      <c r="H58" s="122"/>
      <c r="I58" s="122"/>
      <c r="J58" s="122"/>
      <c r="K58" s="122"/>
      <c r="L58" s="122"/>
      <c r="M58" s="122"/>
      <c r="N58" s="122"/>
      <c r="O58" s="122"/>
      <c r="P58" s="122"/>
      <c r="Q58" s="122"/>
      <c r="R58" s="122"/>
      <c r="S58" s="122"/>
      <c r="T58" s="122"/>
      <c r="U58" s="122"/>
      <c r="V58" s="122"/>
      <c r="W58" s="122"/>
      <c r="X58" s="122"/>
      <c r="Y58" s="122"/>
      <c r="Z58" s="122"/>
      <c r="AA58" s="122"/>
      <c r="AB58" s="122"/>
      <c r="AC58" s="122"/>
      <c r="AD58" s="122"/>
      <c r="AE58" s="122"/>
      <c r="AF58" s="122"/>
      <c r="AG58" s="122"/>
      <c r="AH58" s="122"/>
      <c r="AI58" s="122"/>
      <c r="AJ58" s="122"/>
      <c r="AK58" s="122"/>
      <c r="AL58" s="122"/>
      <c r="AM58" s="122"/>
      <c r="AN58" s="122"/>
      <c r="AO58" s="122"/>
      <c r="AP58" s="122"/>
      <c r="AQ58" s="122"/>
      <c r="AR58" s="122"/>
      <c r="AS58" s="122"/>
      <c r="AT58" s="122"/>
      <c r="AU58" s="122"/>
      <c r="AV58" s="122"/>
      <c r="AW58" s="122"/>
      <c r="AX58" s="122"/>
      <c r="AY58" s="122"/>
      <c r="AZ58" s="122"/>
      <c r="BA58" s="122"/>
      <c r="BB58" s="122"/>
      <c r="BC58" s="122"/>
      <c r="BD58" s="122"/>
      <c r="BE58" s="122"/>
      <c r="BF58" s="122"/>
      <c r="BG58" s="122"/>
      <c r="BH58" s="122"/>
      <c r="BI58" s="122"/>
    </row>
    <row r="59" spans="2:61" ht="15" customHeight="1" x14ac:dyDescent="0.25">
      <c r="B59" s="122"/>
      <c r="C59" s="122"/>
      <c r="D59" s="122"/>
      <c r="E59" s="122"/>
      <c r="F59" s="122"/>
      <c r="G59" s="122"/>
      <c r="H59" s="122"/>
      <c r="I59" s="122"/>
      <c r="J59" s="122"/>
      <c r="K59" s="122"/>
      <c r="L59" s="122"/>
      <c r="M59" s="122"/>
      <c r="N59" s="122"/>
      <c r="O59" s="122"/>
      <c r="P59" s="122"/>
      <c r="Q59" s="122"/>
      <c r="R59" s="122"/>
      <c r="S59" s="122"/>
      <c r="T59" s="122"/>
      <c r="U59" s="122"/>
      <c r="V59" s="122"/>
      <c r="W59" s="122"/>
      <c r="X59" s="122"/>
      <c r="Y59" s="122"/>
      <c r="Z59" s="122"/>
      <c r="AA59" s="122"/>
      <c r="AB59" s="122"/>
      <c r="AC59" s="122"/>
      <c r="AD59" s="122"/>
      <c r="AE59" s="122"/>
      <c r="AF59" s="122"/>
      <c r="AG59" s="122"/>
      <c r="AH59" s="122"/>
      <c r="AI59" s="122"/>
      <c r="AJ59" s="122"/>
      <c r="AK59" s="122"/>
      <c r="AL59" s="122"/>
      <c r="AM59" s="122"/>
      <c r="AN59" s="122"/>
      <c r="AO59" s="122"/>
      <c r="AP59" s="122"/>
      <c r="AQ59" s="122"/>
      <c r="AR59" s="122"/>
      <c r="AS59" s="122"/>
      <c r="AT59" s="122"/>
      <c r="AU59" s="122"/>
      <c r="AV59" s="122"/>
      <c r="AW59" s="122"/>
      <c r="AX59" s="122"/>
      <c r="AY59" s="122"/>
      <c r="AZ59" s="122"/>
      <c r="BA59" s="122"/>
      <c r="BB59" s="122"/>
      <c r="BC59" s="122"/>
      <c r="BD59" s="122"/>
      <c r="BE59" s="122"/>
      <c r="BF59" s="122"/>
      <c r="BG59" s="122"/>
      <c r="BH59" s="122"/>
      <c r="BI59" s="122"/>
    </row>
    <row r="60" spans="2:61" ht="15" customHeight="1" x14ac:dyDescent="0.25">
      <c r="B60" s="122"/>
      <c r="C60" s="122"/>
      <c r="D60" s="122"/>
      <c r="E60" s="122"/>
      <c r="F60" s="122"/>
      <c r="G60" s="122"/>
      <c r="H60" s="122"/>
      <c r="I60" s="122"/>
      <c r="J60" s="122"/>
      <c r="K60" s="122"/>
      <c r="L60" s="122"/>
      <c r="M60" s="122"/>
      <c r="N60" s="122"/>
      <c r="O60" s="122"/>
      <c r="P60" s="122"/>
      <c r="Q60" s="122"/>
      <c r="R60" s="122"/>
      <c r="S60" s="122"/>
      <c r="T60" s="122"/>
      <c r="U60" s="122"/>
      <c r="V60" s="122"/>
      <c r="W60" s="122"/>
      <c r="X60" s="122"/>
      <c r="Y60" s="122"/>
      <c r="Z60" s="122"/>
      <c r="AA60" s="122"/>
      <c r="AB60" s="122"/>
      <c r="AC60" s="122"/>
      <c r="AD60" s="122"/>
      <c r="AE60" s="122"/>
      <c r="AF60" s="122"/>
      <c r="AG60" s="122"/>
      <c r="AH60" s="122"/>
      <c r="AI60" s="122"/>
      <c r="AJ60" s="122"/>
      <c r="AK60" s="122"/>
      <c r="AL60" s="122"/>
      <c r="AM60" s="122"/>
      <c r="AN60" s="122"/>
      <c r="AO60" s="122"/>
      <c r="AP60" s="122"/>
      <c r="AQ60" s="122"/>
      <c r="AR60" s="122"/>
      <c r="AS60" s="122"/>
      <c r="AT60" s="122"/>
      <c r="AU60" s="122"/>
      <c r="AV60" s="122"/>
      <c r="AW60" s="122"/>
      <c r="AX60" s="122"/>
      <c r="AY60" s="122"/>
      <c r="AZ60" s="122"/>
      <c r="BA60" s="122"/>
      <c r="BB60" s="122"/>
      <c r="BC60" s="122"/>
      <c r="BD60" s="122"/>
      <c r="BE60" s="122"/>
      <c r="BF60" s="122"/>
      <c r="BG60" s="122"/>
      <c r="BH60" s="122"/>
      <c r="BI60" s="122"/>
    </row>
    <row r="61" spans="2:61" ht="15" customHeight="1" x14ac:dyDescent="0.25">
      <c r="B61" s="126"/>
      <c r="C61" s="126"/>
      <c r="D61" s="126"/>
      <c r="E61" s="126"/>
      <c r="F61" s="126"/>
      <c r="G61" s="126"/>
      <c r="H61" s="126"/>
      <c r="I61" s="126"/>
      <c r="J61" s="126"/>
      <c r="K61" s="126"/>
      <c r="L61" s="126"/>
      <c r="M61" s="126"/>
      <c r="N61" s="126"/>
      <c r="O61" s="126"/>
      <c r="P61" s="126"/>
      <c r="Q61" s="126"/>
      <c r="R61" s="126"/>
      <c r="S61" s="126"/>
      <c r="T61" s="126"/>
      <c r="U61" s="126"/>
      <c r="V61" s="126"/>
      <c r="W61" s="126"/>
      <c r="X61" s="126"/>
      <c r="Y61" s="126"/>
      <c r="Z61" s="126"/>
      <c r="AA61" s="126"/>
      <c r="AB61" s="126"/>
      <c r="AC61" s="126"/>
      <c r="AD61" s="126"/>
      <c r="AE61" s="126"/>
      <c r="AF61" s="126"/>
      <c r="AG61" s="126"/>
      <c r="AH61" s="126"/>
      <c r="AI61" s="126"/>
      <c r="AJ61" s="126"/>
      <c r="AK61" s="126"/>
      <c r="AL61" s="126"/>
      <c r="AM61" s="126"/>
      <c r="AN61" s="126"/>
      <c r="AO61" s="126"/>
      <c r="AP61" s="126"/>
      <c r="AQ61" s="126"/>
      <c r="AR61" s="126"/>
      <c r="AS61" s="126"/>
      <c r="AT61" s="126"/>
      <c r="AU61" s="126"/>
      <c r="AV61" s="126"/>
      <c r="AW61" s="126"/>
      <c r="AX61" s="126"/>
      <c r="AY61" s="126"/>
      <c r="AZ61" s="126"/>
      <c r="BA61" s="126"/>
      <c r="BB61" s="126"/>
      <c r="BC61" s="126"/>
      <c r="BD61" s="126"/>
      <c r="BE61" s="126"/>
      <c r="BF61" s="126"/>
      <c r="BG61" s="126"/>
      <c r="BH61" s="126"/>
      <c r="BI61" s="126"/>
    </row>
    <row r="62" spans="2:61" ht="15" customHeight="1" x14ac:dyDescent="0.25">
      <c r="B62" s="126"/>
      <c r="C62" s="126"/>
      <c r="D62" s="126"/>
      <c r="E62" s="126"/>
      <c r="F62" s="126"/>
      <c r="G62" s="126"/>
      <c r="H62" s="126"/>
      <c r="I62" s="126"/>
      <c r="J62" s="126"/>
      <c r="K62" s="126"/>
      <c r="L62" s="126"/>
      <c r="M62" s="126"/>
      <c r="N62" s="126"/>
      <c r="O62" s="126"/>
      <c r="P62" s="126"/>
      <c r="Q62" s="126"/>
      <c r="R62" s="126"/>
      <c r="S62" s="126"/>
      <c r="T62" s="126"/>
      <c r="U62" s="126"/>
      <c r="V62" s="126"/>
      <c r="W62" s="126"/>
      <c r="X62" s="126"/>
      <c r="Y62" s="126"/>
      <c r="Z62" s="126"/>
      <c r="AA62" s="126"/>
      <c r="AB62" s="126"/>
      <c r="AC62" s="126"/>
      <c r="AD62" s="126"/>
      <c r="AE62" s="126"/>
      <c r="AF62" s="126"/>
      <c r="AG62" s="126"/>
      <c r="AH62" s="126"/>
      <c r="AI62" s="126"/>
      <c r="AJ62" s="126"/>
      <c r="AK62" s="126"/>
      <c r="AL62" s="126"/>
      <c r="AM62" s="126"/>
      <c r="AN62" s="126"/>
      <c r="AO62" s="126"/>
      <c r="AP62" s="126"/>
      <c r="AQ62" s="126"/>
      <c r="AR62" s="126"/>
      <c r="AS62" s="126"/>
      <c r="AT62" s="126"/>
      <c r="AU62" s="126"/>
      <c r="AV62" s="126"/>
      <c r="AW62" s="126"/>
      <c r="AX62" s="126"/>
      <c r="AY62" s="126"/>
      <c r="AZ62" s="126"/>
      <c r="BA62" s="126"/>
      <c r="BB62" s="126"/>
      <c r="BC62" s="126"/>
      <c r="BD62" s="126"/>
      <c r="BE62" s="126"/>
      <c r="BF62" s="126"/>
      <c r="BG62" s="126"/>
      <c r="BH62" s="126"/>
      <c r="BI62" s="126"/>
    </row>
    <row r="63" spans="2:61" ht="15" customHeight="1" x14ac:dyDescent="0.25">
      <c r="B63" s="126"/>
      <c r="C63" s="126"/>
      <c r="D63" s="126"/>
      <c r="E63" s="126"/>
      <c r="F63" s="126"/>
      <c r="G63" s="126"/>
      <c r="H63" s="126"/>
      <c r="I63" s="126"/>
      <c r="J63" s="126"/>
      <c r="K63" s="126"/>
      <c r="L63" s="126"/>
      <c r="M63" s="126"/>
      <c r="N63" s="126"/>
      <c r="O63" s="126"/>
      <c r="P63" s="126"/>
      <c r="Q63" s="126"/>
      <c r="R63" s="126"/>
      <c r="S63" s="126"/>
      <c r="T63" s="126"/>
      <c r="U63" s="126"/>
      <c r="V63" s="126"/>
      <c r="W63" s="126"/>
      <c r="X63" s="126"/>
      <c r="Y63" s="126"/>
      <c r="Z63" s="126"/>
      <c r="AA63" s="126"/>
      <c r="AB63" s="126"/>
      <c r="AC63" s="126"/>
      <c r="AD63" s="126"/>
      <c r="AE63" s="126"/>
      <c r="AF63" s="126"/>
      <c r="AG63" s="126"/>
      <c r="AH63" s="126"/>
      <c r="AI63" s="126"/>
      <c r="AJ63" s="126"/>
      <c r="AK63" s="126"/>
      <c r="AL63" s="126"/>
      <c r="AM63" s="126"/>
      <c r="AN63" s="126"/>
      <c r="AO63" s="126"/>
      <c r="AP63" s="126"/>
      <c r="AQ63" s="126"/>
      <c r="AR63" s="126"/>
      <c r="AS63" s="126"/>
      <c r="AT63" s="126"/>
      <c r="AU63" s="126"/>
      <c r="AV63" s="126"/>
      <c r="AW63" s="126"/>
      <c r="AX63" s="126"/>
      <c r="AY63" s="126"/>
      <c r="AZ63" s="126"/>
      <c r="BA63" s="126"/>
      <c r="BB63" s="126"/>
      <c r="BC63" s="126"/>
      <c r="BD63" s="126"/>
      <c r="BE63" s="126"/>
      <c r="BF63" s="126"/>
      <c r="BG63" s="126"/>
      <c r="BH63" s="126"/>
      <c r="BI63" s="126"/>
    </row>
    <row r="64" spans="2:61" ht="15" customHeight="1" x14ac:dyDescent="0.25">
      <c r="B64" s="122"/>
      <c r="C64" s="122"/>
      <c r="D64" s="122"/>
      <c r="E64" s="122"/>
      <c r="F64" s="122"/>
      <c r="G64" s="122"/>
      <c r="H64" s="122"/>
      <c r="I64" s="122"/>
      <c r="J64" s="122"/>
      <c r="K64" s="122"/>
      <c r="L64" s="122"/>
      <c r="M64" s="122"/>
      <c r="N64" s="122"/>
      <c r="O64" s="122"/>
      <c r="P64" s="122"/>
      <c r="Q64" s="122"/>
      <c r="R64" s="122"/>
      <c r="S64" s="122"/>
      <c r="T64" s="122"/>
      <c r="U64" s="122"/>
      <c r="V64" s="122"/>
      <c r="W64" s="122"/>
      <c r="X64" s="122"/>
      <c r="Y64" s="122"/>
      <c r="Z64" s="122"/>
      <c r="AA64" s="122"/>
      <c r="AB64" s="122"/>
      <c r="AC64" s="122"/>
      <c r="AD64" s="122"/>
      <c r="AE64" s="122"/>
      <c r="AF64" s="122"/>
      <c r="AG64" s="122"/>
      <c r="AH64" s="122"/>
      <c r="AI64" s="122"/>
      <c r="AJ64" s="122"/>
      <c r="AK64" s="122"/>
      <c r="AL64" s="122"/>
      <c r="AM64" s="122"/>
      <c r="AN64" s="122"/>
      <c r="AO64" s="122"/>
      <c r="AP64" s="122"/>
      <c r="AQ64" s="122"/>
      <c r="AR64" s="122"/>
      <c r="AS64" s="122"/>
      <c r="AT64" s="122"/>
      <c r="AU64" s="122"/>
      <c r="AV64" s="122"/>
      <c r="AW64" s="122"/>
      <c r="AX64" s="122"/>
      <c r="AY64" s="122"/>
      <c r="AZ64" s="122"/>
      <c r="BA64" s="122"/>
      <c r="BB64" s="122"/>
      <c r="BC64" s="122"/>
      <c r="BD64" s="122"/>
      <c r="BE64" s="122"/>
      <c r="BF64" s="122"/>
      <c r="BG64" s="122"/>
      <c r="BH64" s="122"/>
      <c r="BI64" s="122"/>
    </row>
    <row r="65" spans="2:61" ht="15" customHeight="1" x14ac:dyDescent="0.25">
      <c r="B65" s="122"/>
      <c r="C65" s="122"/>
      <c r="D65" s="122"/>
      <c r="E65" s="122"/>
      <c r="F65" s="122"/>
      <c r="G65" s="122"/>
      <c r="H65" s="122"/>
      <c r="I65" s="122"/>
      <c r="J65" s="122"/>
      <c r="K65" s="122"/>
      <c r="L65" s="122"/>
      <c r="M65" s="122"/>
      <c r="N65" s="122"/>
      <c r="O65" s="122"/>
      <c r="P65" s="122"/>
      <c r="Q65" s="122"/>
      <c r="R65" s="122"/>
      <c r="S65" s="122"/>
      <c r="T65" s="122"/>
      <c r="U65" s="122"/>
      <c r="V65" s="122"/>
      <c r="W65" s="122"/>
      <c r="X65" s="122"/>
      <c r="Y65" s="122"/>
      <c r="Z65" s="122"/>
      <c r="AA65" s="122"/>
      <c r="AB65" s="122"/>
      <c r="AC65" s="122"/>
      <c r="AD65" s="122"/>
      <c r="AE65" s="122"/>
      <c r="AF65" s="122"/>
      <c r="AG65" s="122"/>
      <c r="AH65" s="122"/>
      <c r="AI65" s="122"/>
      <c r="AJ65" s="122"/>
      <c r="AK65" s="122"/>
      <c r="AL65" s="122"/>
      <c r="AM65" s="122"/>
      <c r="AN65" s="122"/>
      <c r="AO65" s="122"/>
      <c r="AP65" s="122"/>
      <c r="AQ65" s="122"/>
      <c r="AR65" s="122"/>
      <c r="AS65" s="122"/>
      <c r="AT65" s="122"/>
      <c r="AU65" s="122"/>
      <c r="AV65" s="122"/>
      <c r="AW65" s="122"/>
      <c r="AX65" s="122"/>
      <c r="AY65" s="122"/>
      <c r="AZ65" s="122"/>
      <c r="BA65" s="122"/>
      <c r="BB65" s="122"/>
      <c r="BC65" s="122"/>
      <c r="BD65" s="122"/>
      <c r="BE65" s="122"/>
      <c r="BF65" s="122"/>
      <c r="BG65" s="122"/>
      <c r="BH65" s="122"/>
      <c r="BI65" s="122"/>
    </row>
    <row r="66" spans="2:61" ht="15" customHeight="1" x14ac:dyDescent="0.25">
      <c r="B66" s="122"/>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2"/>
      <c r="AH66" s="122"/>
      <c r="AI66" s="122"/>
      <c r="AJ66" s="122"/>
      <c r="AK66" s="122"/>
      <c r="AL66" s="122"/>
      <c r="AM66" s="122"/>
      <c r="AN66" s="122"/>
      <c r="AO66" s="122"/>
      <c r="AP66" s="122"/>
      <c r="AQ66" s="122"/>
      <c r="AR66" s="122"/>
      <c r="AS66" s="122"/>
      <c r="AT66" s="122"/>
      <c r="AU66" s="122"/>
      <c r="AV66" s="122"/>
      <c r="AW66" s="122"/>
      <c r="AX66" s="122"/>
      <c r="AY66" s="122"/>
      <c r="AZ66" s="122"/>
      <c r="BA66" s="122"/>
      <c r="BB66" s="122"/>
      <c r="BC66" s="122"/>
      <c r="BD66" s="122"/>
      <c r="BE66" s="122"/>
      <c r="BF66" s="122"/>
      <c r="BG66" s="122"/>
      <c r="BH66" s="122"/>
      <c r="BI66" s="122"/>
    </row>
    <row r="67" spans="2:61" ht="15" customHeight="1" x14ac:dyDescent="0.25">
      <c r="B67" s="122"/>
      <c r="C67" s="122"/>
      <c r="D67" s="122"/>
      <c r="E67" s="122"/>
      <c r="F67" s="122"/>
      <c r="G67" s="122"/>
      <c r="H67" s="122"/>
      <c r="I67" s="122"/>
      <c r="J67" s="122"/>
      <c r="K67" s="122"/>
      <c r="L67" s="122"/>
      <c r="M67" s="122"/>
      <c r="N67" s="122"/>
      <c r="O67" s="122"/>
      <c r="P67" s="122"/>
      <c r="Q67" s="122"/>
      <c r="R67" s="122"/>
      <c r="S67" s="122"/>
      <c r="T67" s="122"/>
      <c r="U67" s="122"/>
      <c r="V67" s="122"/>
      <c r="W67" s="122"/>
      <c r="X67" s="122"/>
      <c r="Y67" s="122"/>
      <c r="Z67" s="122"/>
      <c r="AA67" s="122"/>
      <c r="AB67" s="122"/>
      <c r="AC67" s="122"/>
      <c r="AD67" s="122"/>
      <c r="AE67" s="122"/>
      <c r="AF67" s="122"/>
      <c r="AG67" s="122"/>
      <c r="AH67" s="122"/>
      <c r="AI67" s="122"/>
      <c r="AJ67" s="122"/>
      <c r="AK67" s="122"/>
      <c r="AL67" s="122"/>
      <c r="AM67" s="122"/>
      <c r="AN67" s="122"/>
      <c r="AO67" s="122"/>
      <c r="AP67" s="122"/>
      <c r="AQ67" s="122"/>
      <c r="AR67" s="122"/>
      <c r="AS67" s="122"/>
      <c r="AT67" s="122"/>
      <c r="AU67" s="122"/>
      <c r="AV67" s="122"/>
      <c r="AW67" s="122"/>
      <c r="AX67" s="122"/>
      <c r="AY67" s="122"/>
      <c r="AZ67" s="122"/>
      <c r="BA67" s="122"/>
      <c r="BB67" s="122"/>
      <c r="BC67" s="122"/>
      <c r="BD67" s="122"/>
      <c r="BE67" s="122"/>
      <c r="BF67" s="122"/>
      <c r="BG67" s="122"/>
      <c r="BH67" s="122"/>
      <c r="BI67" s="122"/>
    </row>
    <row r="68" spans="2:61" ht="15" customHeight="1" x14ac:dyDescent="0.2">
      <c r="B68" s="130"/>
      <c r="C68" s="130"/>
      <c r="D68" s="130"/>
      <c r="E68" s="130"/>
      <c r="F68" s="130"/>
      <c r="G68" s="130"/>
      <c r="H68" s="130"/>
      <c r="I68" s="130"/>
      <c r="J68" s="130"/>
      <c r="K68" s="130"/>
      <c r="L68" s="130"/>
      <c r="M68" s="130"/>
      <c r="N68" s="130"/>
      <c r="O68" s="130"/>
      <c r="P68" s="130"/>
      <c r="Q68" s="130"/>
      <c r="R68" s="130"/>
      <c r="S68" s="130"/>
      <c r="T68" s="130"/>
      <c r="U68" s="130"/>
      <c r="V68" s="130"/>
      <c r="W68" s="130"/>
      <c r="X68" s="130"/>
      <c r="Y68" s="130"/>
      <c r="Z68" s="130"/>
      <c r="AA68" s="130"/>
      <c r="AB68" s="130"/>
      <c r="AC68" s="130"/>
      <c r="AD68" s="130"/>
      <c r="AE68" s="130"/>
      <c r="AF68" s="130"/>
      <c r="AG68" s="130"/>
      <c r="AH68" s="130"/>
      <c r="AI68" s="130"/>
      <c r="AJ68" s="130"/>
      <c r="AK68" s="130"/>
      <c r="AL68" s="130"/>
      <c r="AM68" s="130"/>
      <c r="AN68" s="130"/>
      <c r="AO68" s="130"/>
      <c r="AP68" s="130"/>
      <c r="AQ68" s="130"/>
      <c r="AR68" s="130"/>
      <c r="AS68" s="130"/>
      <c r="AT68" s="130"/>
      <c r="AU68" s="130"/>
      <c r="AV68" s="130"/>
      <c r="AW68" s="130"/>
      <c r="AX68" s="130"/>
      <c r="AY68" s="130"/>
      <c r="AZ68" s="130"/>
      <c r="BA68" s="130"/>
      <c r="BB68" s="130"/>
      <c r="BC68" s="130"/>
      <c r="BD68" s="130"/>
      <c r="BE68" s="130"/>
      <c r="BF68" s="130"/>
      <c r="BG68" s="130"/>
      <c r="BH68" s="130"/>
      <c r="BI68" s="130"/>
    </row>
    <row r="69" spans="2:61" ht="15" customHeight="1" x14ac:dyDescent="0.2">
      <c r="B69" s="130"/>
      <c r="C69" s="130"/>
      <c r="D69" s="130"/>
      <c r="E69" s="130"/>
      <c r="F69" s="130"/>
      <c r="G69" s="130"/>
      <c r="H69" s="130"/>
      <c r="I69" s="130"/>
      <c r="J69" s="130"/>
      <c r="K69" s="130"/>
      <c r="L69" s="130"/>
      <c r="M69" s="130"/>
      <c r="N69" s="130"/>
      <c r="O69" s="130"/>
      <c r="P69" s="130"/>
      <c r="Q69" s="130"/>
      <c r="R69" s="130"/>
      <c r="S69" s="130"/>
      <c r="T69" s="130"/>
      <c r="U69" s="130"/>
      <c r="V69" s="130"/>
      <c r="W69" s="130"/>
      <c r="X69" s="130"/>
      <c r="Y69" s="130"/>
      <c r="Z69" s="130"/>
      <c r="AA69" s="130"/>
      <c r="AB69" s="130"/>
      <c r="AC69" s="130"/>
      <c r="AD69" s="130"/>
      <c r="AE69" s="130"/>
      <c r="AF69" s="130"/>
      <c r="AG69" s="130"/>
      <c r="AH69" s="130"/>
      <c r="AI69" s="130"/>
      <c r="AJ69" s="130"/>
      <c r="AK69" s="130"/>
      <c r="AL69" s="130"/>
      <c r="AM69" s="130"/>
      <c r="AN69" s="130"/>
      <c r="AO69" s="130"/>
      <c r="AP69" s="130"/>
      <c r="AQ69" s="130"/>
      <c r="AR69" s="130"/>
      <c r="AS69" s="130"/>
      <c r="AT69" s="130"/>
      <c r="AU69" s="130"/>
      <c r="AV69" s="130"/>
      <c r="AW69" s="130"/>
      <c r="AX69" s="130"/>
      <c r="AY69" s="130"/>
      <c r="AZ69" s="130"/>
      <c r="BA69" s="130"/>
      <c r="BB69" s="130"/>
      <c r="BC69" s="130"/>
      <c r="BD69" s="130"/>
      <c r="BE69" s="130"/>
      <c r="BF69" s="130"/>
      <c r="BG69" s="130"/>
      <c r="BH69" s="130"/>
      <c r="BI69" s="130"/>
    </row>
    <row r="70" spans="2:61" ht="15" customHeight="1" x14ac:dyDescent="0.2">
      <c r="B70" s="130"/>
      <c r="C70" s="130"/>
      <c r="D70" s="130"/>
      <c r="E70" s="130"/>
      <c r="F70" s="130"/>
      <c r="G70" s="130"/>
      <c r="H70" s="130"/>
      <c r="I70" s="130"/>
      <c r="J70" s="130"/>
      <c r="K70" s="130"/>
      <c r="L70" s="130"/>
      <c r="M70" s="130"/>
      <c r="N70" s="130"/>
      <c r="O70" s="130"/>
      <c r="P70" s="130"/>
      <c r="Q70" s="130"/>
      <c r="R70" s="130"/>
      <c r="S70" s="130"/>
      <c r="T70" s="130"/>
      <c r="U70" s="130"/>
      <c r="V70" s="130"/>
      <c r="W70" s="130"/>
      <c r="X70" s="130"/>
      <c r="Y70" s="130"/>
      <c r="Z70" s="130"/>
      <c r="AA70" s="130"/>
      <c r="AB70" s="130"/>
      <c r="AC70" s="130"/>
      <c r="AD70" s="130"/>
      <c r="AE70" s="130"/>
      <c r="AF70" s="130"/>
      <c r="AG70" s="130"/>
      <c r="AH70" s="130"/>
      <c r="AI70" s="130"/>
      <c r="AJ70" s="130"/>
      <c r="AK70" s="130"/>
      <c r="AL70" s="130"/>
      <c r="AM70" s="130"/>
      <c r="AN70" s="130"/>
      <c r="AO70" s="130"/>
      <c r="AP70" s="130"/>
      <c r="AQ70" s="130"/>
      <c r="AR70" s="130"/>
      <c r="AS70" s="130"/>
      <c r="AT70" s="130"/>
      <c r="AU70" s="130"/>
      <c r="AV70" s="130"/>
      <c r="AW70" s="130"/>
      <c r="AX70" s="130"/>
      <c r="AY70" s="130"/>
      <c r="AZ70" s="130"/>
      <c r="BA70" s="130"/>
      <c r="BB70" s="130"/>
      <c r="BC70" s="130"/>
      <c r="BD70" s="130"/>
      <c r="BE70" s="130"/>
      <c r="BF70" s="130"/>
      <c r="BG70" s="130"/>
      <c r="BH70" s="130"/>
      <c r="BI70" s="130"/>
    </row>
  </sheetData>
  <pageMargins left="0.7" right="0.7" top="0.75" bottom="0.75" header="0.3" footer="0.3"/>
  <pageSetup paperSize="9" orientation="portrait" horizontalDpi="90" verticalDpi="9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25878A-CCF4-4D42-B427-E0739DB5BBEC}">
  <dimension ref="A1:BI60"/>
  <sheetViews>
    <sheetView workbookViewId="0">
      <pane xSplit="1" ySplit="3" topLeftCell="B14" activePane="bottomRight" state="frozen"/>
      <selection activeCell="AA5" sqref="AA5:AB5"/>
      <selection pane="topRight" activeCell="AA5" sqref="AA5:AB5"/>
      <selection pane="bottomLeft" activeCell="AA5" sqref="AA5:AB5"/>
      <selection pane="bottomRight"/>
    </sheetView>
  </sheetViews>
  <sheetFormatPr defaultColWidth="11.42578125" defaultRowHeight="12.75" x14ac:dyDescent="0.2"/>
  <cols>
    <col min="1" max="1" width="51.7109375" style="116" customWidth="1"/>
    <col min="2" max="61" width="8" style="116" customWidth="1"/>
    <col min="62" max="16384" width="11.42578125" style="116"/>
  </cols>
  <sheetData>
    <row r="1" spans="1:61" ht="15" customHeight="1" x14ac:dyDescent="0.25">
      <c r="A1" s="235" t="str">
        <f>HYPERLINK("#'contents'!A1","to contents")</f>
        <v>to contents</v>
      </c>
    </row>
    <row r="2" spans="1:61" ht="30" customHeight="1" x14ac:dyDescent="0.25">
      <c r="A2" s="215" t="s">
        <v>501</v>
      </c>
      <c r="B2" s="216"/>
      <c r="C2" s="21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Y2" s="216"/>
      <c r="AZ2" s="216"/>
      <c r="BA2" s="216"/>
      <c r="BB2" s="216"/>
      <c r="BC2" s="216"/>
      <c r="BD2" s="216"/>
      <c r="BE2" s="216"/>
      <c r="BF2" s="216"/>
      <c r="BG2" s="216"/>
      <c r="BH2" s="216"/>
      <c r="BI2" s="216"/>
    </row>
    <row r="3" spans="1:61" ht="15" customHeight="1" x14ac:dyDescent="0.25">
      <c r="A3" s="217"/>
      <c r="B3" s="217">
        <v>1970</v>
      </c>
      <c r="C3" s="217">
        <v>1971</v>
      </c>
      <c r="D3" s="217">
        <v>1972</v>
      </c>
      <c r="E3" s="217">
        <v>1973</v>
      </c>
      <c r="F3" s="217">
        <v>1974</v>
      </c>
      <c r="G3" s="217">
        <v>1975</v>
      </c>
      <c r="H3" s="217">
        <v>1976</v>
      </c>
      <c r="I3" s="217">
        <v>1977</v>
      </c>
      <c r="J3" s="217">
        <v>1978</v>
      </c>
      <c r="K3" s="217">
        <v>1979</v>
      </c>
      <c r="L3" s="217">
        <v>1980</v>
      </c>
      <c r="M3" s="217">
        <v>1981</v>
      </c>
      <c r="N3" s="217">
        <v>1982</v>
      </c>
      <c r="O3" s="217">
        <v>1983</v>
      </c>
      <c r="P3" s="217">
        <v>1984</v>
      </c>
      <c r="Q3" s="217">
        <v>1985</v>
      </c>
      <c r="R3" s="217">
        <v>1986</v>
      </c>
      <c r="S3" s="217">
        <v>1987</v>
      </c>
      <c r="T3" s="217">
        <v>1988</v>
      </c>
      <c r="U3" s="217">
        <v>1989</v>
      </c>
      <c r="V3" s="217">
        <v>1990</v>
      </c>
      <c r="W3" s="217">
        <v>1991</v>
      </c>
      <c r="X3" s="217">
        <v>1992</v>
      </c>
      <c r="Y3" s="217">
        <v>1993</v>
      </c>
      <c r="Z3" s="217">
        <v>1994</v>
      </c>
      <c r="AA3" s="217">
        <v>1995</v>
      </c>
      <c r="AB3" s="217">
        <v>1995</v>
      </c>
      <c r="AC3" s="217">
        <v>1996</v>
      </c>
      <c r="AD3" s="217">
        <v>1997</v>
      </c>
      <c r="AE3" s="217">
        <v>1998</v>
      </c>
      <c r="AF3" s="217">
        <v>1999</v>
      </c>
      <c r="AG3" s="217">
        <v>2000</v>
      </c>
      <c r="AH3" s="217">
        <v>2001</v>
      </c>
      <c r="AI3" s="217">
        <v>2002</v>
      </c>
      <c r="AJ3" s="217">
        <v>2003</v>
      </c>
      <c r="AK3" s="217">
        <v>2004</v>
      </c>
      <c r="AL3" s="217">
        <v>2005</v>
      </c>
      <c r="AM3" s="217">
        <v>2006</v>
      </c>
      <c r="AN3" s="217">
        <v>2007</v>
      </c>
      <c r="AO3" s="217">
        <v>2008</v>
      </c>
      <c r="AP3" s="217">
        <v>2009</v>
      </c>
      <c r="AQ3" s="217">
        <v>2010</v>
      </c>
      <c r="AR3" s="217">
        <v>2011</v>
      </c>
      <c r="AS3" s="217">
        <v>2012</v>
      </c>
      <c r="AT3" s="217">
        <v>2013</v>
      </c>
      <c r="AU3" s="217">
        <v>2014</v>
      </c>
      <c r="AV3" s="217">
        <v>2015</v>
      </c>
      <c r="AW3" s="217">
        <v>2016</v>
      </c>
      <c r="AX3" s="217">
        <v>2017</v>
      </c>
      <c r="AY3" s="217">
        <v>2018</v>
      </c>
      <c r="AZ3" s="217">
        <v>2019</v>
      </c>
      <c r="BA3" s="217">
        <v>2020</v>
      </c>
      <c r="BB3" s="217">
        <v>2021</v>
      </c>
      <c r="BC3" s="217">
        <v>2022</v>
      </c>
      <c r="BD3" s="217">
        <v>2023</v>
      </c>
      <c r="BE3" s="217">
        <v>2024</v>
      </c>
      <c r="BF3" s="217">
        <v>2025</v>
      </c>
      <c r="BG3" s="217">
        <v>2026</v>
      </c>
      <c r="BH3" s="217">
        <v>2027</v>
      </c>
      <c r="BI3" s="217">
        <v>2028</v>
      </c>
    </row>
    <row r="4" spans="1:61" ht="15" customHeight="1" x14ac:dyDescent="0.25">
      <c r="A4" s="218" t="s">
        <v>10</v>
      </c>
      <c r="B4" s="217"/>
      <c r="C4" s="217"/>
      <c r="D4" s="217"/>
      <c r="E4" s="217"/>
      <c r="F4" s="217"/>
      <c r="G4" s="217"/>
      <c r="H4" s="217"/>
      <c r="I4" s="217"/>
      <c r="J4" s="217"/>
      <c r="K4" s="217"/>
      <c r="L4" s="217"/>
      <c r="M4" s="217"/>
      <c r="N4" s="217"/>
      <c r="O4" s="217"/>
      <c r="P4" s="217"/>
      <c r="Q4" s="217"/>
      <c r="R4" s="217"/>
      <c r="S4" s="217"/>
      <c r="T4" s="217"/>
      <c r="U4" s="217"/>
      <c r="V4" s="217"/>
      <c r="W4" s="217"/>
      <c r="X4" s="217"/>
      <c r="Y4" s="217"/>
      <c r="Z4" s="217"/>
      <c r="AA4" s="119" t="s">
        <v>531</v>
      </c>
      <c r="AB4" s="119" t="s">
        <v>532</v>
      </c>
      <c r="AC4" s="217"/>
      <c r="AD4" s="217"/>
      <c r="AE4" s="217"/>
      <c r="AF4" s="217"/>
      <c r="AG4" s="217"/>
      <c r="AH4" s="217"/>
      <c r="AI4" s="217"/>
      <c r="AJ4" s="217"/>
      <c r="AK4" s="217"/>
      <c r="AL4" s="217"/>
      <c r="AM4" s="217"/>
      <c r="AN4" s="217"/>
      <c r="AO4" s="217"/>
      <c r="AP4" s="217"/>
      <c r="AQ4" s="217"/>
      <c r="AR4" s="217"/>
      <c r="AS4" s="217"/>
      <c r="AT4" s="217"/>
      <c r="AU4" s="217"/>
      <c r="AV4" s="217"/>
      <c r="AW4" s="217"/>
      <c r="AX4" s="217"/>
      <c r="AY4" s="217"/>
      <c r="AZ4" s="217"/>
      <c r="BA4" s="217"/>
      <c r="BB4" s="217"/>
      <c r="BC4" s="217"/>
      <c r="BD4" s="217"/>
      <c r="BE4" s="217"/>
      <c r="BF4" s="217"/>
      <c r="BG4" s="217"/>
      <c r="BH4" s="217"/>
      <c r="BI4" s="217"/>
    </row>
    <row r="5" spans="1:61" ht="15" customHeight="1" x14ac:dyDescent="0.25">
      <c r="A5" s="219" t="s">
        <v>98</v>
      </c>
      <c r="B5" s="217"/>
      <c r="C5" s="217"/>
      <c r="D5" s="217"/>
      <c r="E5" s="217"/>
      <c r="F5" s="217"/>
      <c r="G5" s="217"/>
      <c r="H5" s="217"/>
      <c r="I5" s="217"/>
      <c r="J5" s="217"/>
      <c r="K5" s="217"/>
      <c r="L5" s="217"/>
      <c r="M5" s="217"/>
      <c r="N5" s="217"/>
      <c r="O5" s="217"/>
      <c r="P5" s="217"/>
      <c r="Q5" s="217"/>
      <c r="R5" s="217"/>
      <c r="S5" s="217"/>
      <c r="T5" s="217"/>
      <c r="U5" s="217"/>
      <c r="V5" s="217"/>
      <c r="W5" s="217"/>
      <c r="X5" s="217"/>
      <c r="Y5" s="217"/>
      <c r="Z5" s="217"/>
      <c r="AC5" s="217"/>
      <c r="AD5" s="217"/>
      <c r="AE5" s="217"/>
      <c r="AF5" s="217"/>
      <c r="AG5" s="217"/>
      <c r="AH5" s="217"/>
      <c r="AI5" s="217"/>
      <c r="AJ5" s="217"/>
      <c r="AK5" s="217"/>
      <c r="AL5" s="217"/>
      <c r="AM5" s="217"/>
      <c r="AN5" s="217"/>
      <c r="AO5" s="217"/>
      <c r="AP5" s="217"/>
      <c r="AQ5" s="217"/>
      <c r="AR5" s="217"/>
      <c r="AS5" s="217"/>
      <c r="AT5" s="217"/>
      <c r="AU5" s="217"/>
      <c r="AV5" s="217"/>
      <c r="AW5" s="217"/>
      <c r="AX5" s="217"/>
      <c r="AY5" s="217"/>
      <c r="AZ5" s="217"/>
      <c r="BA5" s="217"/>
      <c r="BB5" s="217"/>
      <c r="BC5" s="217"/>
      <c r="BD5" s="217"/>
      <c r="BE5" s="217"/>
      <c r="BF5" s="217"/>
      <c r="BG5" s="217"/>
      <c r="BH5" s="217"/>
      <c r="BI5" s="217"/>
    </row>
    <row r="6" spans="1:61" ht="15" customHeight="1" x14ac:dyDescent="0.25">
      <c r="A6" s="220" t="s">
        <v>99</v>
      </c>
      <c r="B6" s="79">
        <v>14</v>
      </c>
      <c r="C6" s="79">
        <v>4.2</v>
      </c>
      <c r="D6" s="79">
        <v>2.6</v>
      </c>
      <c r="E6" s="79">
        <v>8.8000000000000007</v>
      </c>
      <c r="F6" s="79">
        <v>0.5</v>
      </c>
      <c r="G6" s="79">
        <v>-3.3</v>
      </c>
      <c r="H6" s="79">
        <v>8.9</v>
      </c>
      <c r="I6" s="79">
        <v>2.5</v>
      </c>
      <c r="J6" s="79">
        <v>3.5</v>
      </c>
      <c r="K6" s="79">
        <v>6.8</v>
      </c>
      <c r="L6" s="79">
        <v>2.5</v>
      </c>
      <c r="M6" s="79">
        <v>-2.7</v>
      </c>
      <c r="N6" s="79">
        <v>-0.7</v>
      </c>
      <c r="O6" s="79">
        <v>3.9</v>
      </c>
      <c r="P6" s="79">
        <v>6.7</v>
      </c>
      <c r="Q6" s="79">
        <v>5.3</v>
      </c>
      <c r="R6" s="79">
        <v>3.8</v>
      </c>
      <c r="S6" s="79">
        <v>3.1</v>
      </c>
      <c r="T6" s="79">
        <v>6.9</v>
      </c>
      <c r="U6" s="79">
        <v>9</v>
      </c>
      <c r="V6" s="79">
        <v>4.0999999999999996</v>
      </c>
      <c r="W6" s="79">
        <v>7.1</v>
      </c>
      <c r="X6" s="79">
        <v>2.9</v>
      </c>
      <c r="Y6" s="79">
        <v>1.2</v>
      </c>
      <c r="Z6" s="79">
        <v>9.4</v>
      </c>
      <c r="AA6" s="79">
        <v>10.5</v>
      </c>
      <c r="AB6" s="79" t="s">
        <v>153</v>
      </c>
      <c r="AC6" s="79">
        <v>5.3</v>
      </c>
      <c r="AD6" s="79">
        <v>10.9</v>
      </c>
      <c r="AE6" s="79">
        <v>8.3000000000000007</v>
      </c>
      <c r="AF6" s="79">
        <v>9.8000000000000007</v>
      </c>
      <c r="AG6" s="79">
        <v>11.3</v>
      </c>
      <c r="AH6" s="79">
        <v>2.5</v>
      </c>
      <c r="AI6" s="79">
        <v>0.3</v>
      </c>
      <c r="AJ6" s="79">
        <v>2</v>
      </c>
      <c r="AK6" s="79">
        <v>6.4</v>
      </c>
      <c r="AL6" s="79">
        <v>5.4</v>
      </c>
      <c r="AM6" s="79">
        <v>7.7</v>
      </c>
      <c r="AN6" s="79">
        <v>7.8</v>
      </c>
      <c r="AO6" s="79">
        <v>-0.7</v>
      </c>
      <c r="AP6" s="79">
        <v>-7.8</v>
      </c>
      <c r="AQ6" s="79">
        <v>8.5</v>
      </c>
      <c r="AR6" s="79">
        <v>3.9</v>
      </c>
      <c r="AS6" s="79">
        <v>2.2000000000000002</v>
      </c>
      <c r="AT6" s="79">
        <v>2.2000000000000002</v>
      </c>
      <c r="AU6" s="79">
        <v>3.3</v>
      </c>
      <c r="AV6" s="79">
        <v>14.5</v>
      </c>
      <c r="AW6" s="79">
        <v>-2</v>
      </c>
      <c r="AX6" s="79">
        <v>6.2</v>
      </c>
      <c r="AY6" s="79">
        <v>4.7</v>
      </c>
      <c r="AZ6" s="79">
        <v>3.2</v>
      </c>
      <c r="BA6" s="79">
        <v>-4.8</v>
      </c>
      <c r="BB6" s="79">
        <v>6.2</v>
      </c>
      <c r="BC6" s="79">
        <v>3.8</v>
      </c>
      <c r="BD6" s="79">
        <v>1.9</v>
      </c>
      <c r="BE6" s="79">
        <v>2</v>
      </c>
      <c r="BF6" s="79">
        <v>3</v>
      </c>
      <c r="BG6" s="79">
        <v>2.8</v>
      </c>
      <c r="BH6" s="79">
        <v>3</v>
      </c>
      <c r="BI6" s="79">
        <v>3.3</v>
      </c>
    </row>
    <row r="7" spans="1:61" ht="15" customHeight="1" x14ac:dyDescent="0.25">
      <c r="A7" s="217" t="s">
        <v>417</v>
      </c>
      <c r="B7" s="79">
        <v>12.7</v>
      </c>
      <c r="C7" s="79">
        <v>5.0999999999999996</v>
      </c>
      <c r="D7" s="79">
        <v>1.1000000000000001</v>
      </c>
      <c r="E7" s="79">
        <v>11.2</v>
      </c>
      <c r="F7" s="79">
        <v>3.5</v>
      </c>
      <c r="G7" s="79">
        <v>-2.4</v>
      </c>
      <c r="H7" s="79">
        <v>7.9</v>
      </c>
      <c r="I7" s="79">
        <v>5.3</v>
      </c>
      <c r="J7" s="79">
        <v>5.3</v>
      </c>
      <c r="K7" s="79">
        <v>8</v>
      </c>
      <c r="L7" s="79">
        <v>5.9</v>
      </c>
      <c r="M7" s="79">
        <v>-0.7</v>
      </c>
      <c r="N7" s="79">
        <v>0.3</v>
      </c>
      <c r="O7" s="79">
        <v>3.1</v>
      </c>
      <c r="P7" s="79">
        <v>3.1</v>
      </c>
      <c r="Q7" s="79">
        <v>6.7</v>
      </c>
      <c r="R7" s="79">
        <v>-3</v>
      </c>
      <c r="S7" s="79">
        <v>2.6</v>
      </c>
      <c r="T7" s="79">
        <v>3.4</v>
      </c>
      <c r="U7" s="79">
        <v>10.1</v>
      </c>
      <c r="V7" s="79">
        <v>4</v>
      </c>
      <c r="W7" s="79">
        <v>6</v>
      </c>
      <c r="X7" s="79">
        <v>2.2000000000000002</v>
      </c>
      <c r="Y7" s="79">
        <v>-2</v>
      </c>
      <c r="Z7" s="79">
        <v>5.8</v>
      </c>
      <c r="AA7" s="79">
        <v>6.7</v>
      </c>
      <c r="AB7" s="79" t="s">
        <v>153</v>
      </c>
      <c r="AC7" s="79">
        <v>6</v>
      </c>
      <c r="AD7" s="79">
        <v>9.8000000000000007</v>
      </c>
      <c r="AE7" s="79">
        <v>7.9</v>
      </c>
      <c r="AF7" s="79">
        <v>8.6999999999999993</v>
      </c>
      <c r="AG7" s="79">
        <v>5.7</v>
      </c>
      <c r="AH7" s="79">
        <v>2.5</v>
      </c>
      <c r="AI7" s="79">
        <v>1.1000000000000001</v>
      </c>
      <c r="AJ7" s="79">
        <v>-0.4</v>
      </c>
      <c r="AK7" s="79">
        <v>1.1000000000000001</v>
      </c>
      <c r="AL7" s="79">
        <v>3.5</v>
      </c>
      <c r="AM7" s="79">
        <v>4.9000000000000004</v>
      </c>
      <c r="AN7" s="79">
        <v>9.5</v>
      </c>
      <c r="AO7" s="79">
        <v>-3.4</v>
      </c>
      <c r="AP7" s="79">
        <v>-6.2</v>
      </c>
      <c r="AQ7" s="79">
        <v>6.1</v>
      </c>
      <c r="AR7" s="79">
        <v>4.7</v>
      </c>
      <c r="AS7" s="79">
        <v>-0.5</v>
      </c>
      <c r="AT7" s="79">
        <v>3.9</v>
      </c>
      <c r="AU7" s="79">
        <v>4.7</v>
      </c>
      <c r="AV7" s="79">
        <v>20.2</v>
      </c>
      <c r="AW7" s="79">
        <v>-6.5</v>
      </c>
      <c r="AX7" s="79">
        <v>6.2</v>
      </c>
      <c r="AY7" s="79">
        <v>5.7</v>
      </c>
      <c r="AZ7" s="79">
        <v>1.2</v>
      </c>
      <c r="BA7" s="79">
        <v>-6.4</v>
      </c>
      <c r="BB7" s="79">
        <v>1.9</v>
      </c>
      <c r="BC7" s="79">
        <v>3.9</v>
      </c>
      <c r="BD7" s="79">
        <v>2.4</v>
      </c>
      <c r="BE7" s="79">
        <v>2.1</v>
      </c>
      <c r="BF7" s="79">
        <v>3</v>
      </c>
      <c r="BG7" s="79">
        <v>3.3</v>
      </c>
      <c r="BH7" s="79">
        <v>3.6</v>
      </c>
      <c r="BI7" s="79">
        <v>4.4000000000000004</v>
      </c>
    </row>
    <row r="8" spans="1:61" ht="15" customHeight="1" x14ac:dyDescent="0.25">
      <c r="A8" s="220" t="s">
        <v>418</v>
      </c>
      <c r="B8" s="79">
        <v>19</v>
      </c>
      <c r="C8" s="79">
        <v>-6.2</v>
      </c>
      <c r="D8" s="79">
        <v>6.1</v>
      </c>
      <c r="E8" s="79">
        <v>-8.1</v>
      </c>
      <c r="F8" s="79">
        <v>-19.8</v>
      </c>
      <c r="G8" s="79">
        <v>-8.5</v>
      </c>
      <c r="H8" s="79">
        <v>8.4</v>
      </c>
      <c r="I8" s="79">
        <v>-7.9</v>
      </c>
      <c r="J8" s="79">
        <v>-5.2</v>
      </c>
      <c r="K8" s="79">
        <v>1.9</v>
      </c>
      <c r="L8" s="79">
        <v>-13.1</v>
      </c>
      <c r="M8" s="79">
        <v>-21.4</v>
      </c>
      <c r="N8" s="79">
        <v>-2.8</v>
      </c>
      <c r="O8" s="79">
        <v>8.6999999999999993</v>
      </c>
      <c r="P8" s="79">
        <v>9</v>
      </c>
      <c r="Q8" s="79">
        <v>-8</v>
      </c>
      <c r="R8" s="79">
        <v>30.7</v>
      </c>
      <c r="S8" s="79">
        <v>2.9</v>
      </c>
      <c r="T8" s="79">
        <v>2.8</v>
      </c>
      <c r="U8" s="79">
        <v>0.5</v>
      </c>
      <c r="V8" s="79">
        <v>-3.7</v>
      </c>
      <c r="W8" s="79">
        <v>3.9</v>
      </c>
      <c r="X8" s="79">
        <v>3.4</v>
      </c>
      <c r="Y8" s="79">
        <v>2.5</v>
      </c>
      <c r="Z8" s="79">
        <v>8.1999999999999993</v>
      </c>
      <c r="AA8" s="79">
        <v>13.8</v>
      </c>
      <c r="AB8" s="79" t="s">
        <v>153</v>
      </c>
      <c r="AC8" s="79">
        <v>1</v>
      </c>
      <c r="AD8" s="79">
        <v>0.9</v>
      </c>
      <c r="AE8" s="79">
        <v>-1.7</v>
      </c>
      <c r="AF8" s="79">
        <v>-2.2999999999999998</v>
      </c>
      <c r="AG8" s="79">
        <v>3.7</v>
      </c>
      <c r="AH8" s="79">
        <v>-1.2</v>
      </c>
      <c r="AI8" s="79">
        <v>3.9</v>
      </c>
      <c r="AJ8" s="79">
        <v>-1.7</v>
      </c>
      <c r="AK8" s="79">
        <v>15.5</v>
      </c>
      <c r="AL8" s="79">
        <v>1.6</v>
      </c>
      <c r="AM8" s="79">
        <v>4.3</v>
      </c>
      <c r="AN8" s="79">
        <v>2</v>
      </c>
      <c r="AO8" s="79">
        <v>-1.2</v>
      </c>
      <c r="AP8" s="79">
        <v>-3.1</v>
      </c>
      <c r="AQ8" s="79">
        <v>7.6</v>
      </c>
      <c r="AR8" s="79">
        <v>3.5</v>
      </c>
      <c r="AS8" s="79">
        <v>10.3</v>
      </c>
      <c r="AT8" s="79">
        <v>0.2</v>
      </c>
      <c r="AU8" s="79">
        <v>-1.5</v>
      </c>
      <c r="AV8" s="79">
        <v>9.8000000000000007</v>
      </c>
      <c r="AW8" s="79">
        <v>3.4</v>
      </c>
      <c r="AX8" s="79">
        <v>-0.3</v>
      </c>
      <c r="AY8" s="79">
        <v>-0.8</v>
      </c>
      <c r="AZ8" s="79">
        <v>3.5</v>
      </c>
      <c r="BA8" s="79">
        <v>-8.1999999999999993</v>
      </c>
      <c r="BB8" s="79">
        <v>5.5</v>
      </c>
      <c r="BC8" s="79">
        <v>2.4</v>
      </c>
      <c r="BD8" s="79">
        <v>4</v>
      </c>
      <c r="BE8" s="79">
        <v>2.1</v>
      </c>
      <c r="BF8" s="79">
        <v>3.5</v>
      </c>
      <c r="BG8" s="79">
        <v>2.2999999999999998</v>
      </c>
      <c r="BH8" s="79">
        <v>2.2000000000000002</v>
      </c>
      <c r="BI8" s="79">
        <v>2.1</v>
      </c>
    </row>
    <row r="9" spans="1:61" ht="15" customHeight="1" x14ac:dyDescent="0.25">
      <c r="A9" s="220" t="s">
        <v>419</v>
      </c>
      <c r="B9" s="79">
        <v>18.100000000000001</v>
      </c>
      <c r="C9" s="79">
        <v>9</v>
      </c>
      <c r="D9" s="79">
        <v>8.1999999999999993</v>
      </c>
      <c r="E9" s="79">
        <v>9.8000000000000007</v>
      </c>
      <c r="F9" s="79">
        <v>2</v>
      </c>
      <c r="G9" s="79">
        <v>-1.4</v>
      </c>
      <c r="H9" s="79">
        <v>14</v>
      </c>
      <c r="I9" s="79">
        <v>1.5</v>
      </c>
      <c r="J9" s="79">
        <v>3.8</v>
      </c>
      <c r="K9" s="79">
        <v>5.8</v>
      </c>
      <c r="L9" s="79">
        <v>2.4</v>
      </c>
      <c r="M9" s="79">
        <v>10</v>
      </c>
      <c r="N9" s="79">
        <v>-2.8</v>
      </c>
      <c r="O9" s="79">
        <v>2.6</v>
      </c>
      <c r="P9" s="79">
        <v>21.7</v>
      </c>
      <c r="Q9" s="79">
        <v>13.6</v>
      </c>
      <c r="R9" s="79">
        <v>5.7</v>
      </c>
      <c r="S9" s="79">
        <v>5.2</v>
      </c>
      <c r="T9" s="79">
        <v>22.9</v>
      </c>
      <c r="U9" s="79">
        <v>9.1999999999999993</v>
      </c>
      <c r="V9" s="79">
        <v>8.1999999999999993</v>
      </c>
      <c r="W9" s="79">
        <v>12.2</v>
      </c>
      <c r="X9" s="79">
        <v>4.9000000000000004</v>
      </c>
      <c r="Y9" s="79">
        <v>10.8</v>
      </c>
      <c r="Z9" s="79">
        <v>20.5</v>
      </c>
      <c r="AA9" s="79">
        <v>19.7</v>
      </c>
      <c r="AB9" s="79" t="s">
        <v>153</v>
      </c>
      <c r="AC9" s="79">
        <v>4.5999999999999996</v>
      </c>
      <c r="AD9" s="79">
        <v>16.7</v>
      </c>
      <c r="AE9" s="79">
        <v>12.2</v>
      </c>
      <c r="AF9" s="79">
        <v>14.7</v>
      </c>
      <c r="AG9" s="79">
        <v>25.7</v>
      </c>
      <c r="AH9" s="79">
        <v>3.5</v>
      </c>
      <c r="AI9" s="79">
        <v>-2.4</v>
      </c>
      <c r="AJ9" s="79">
        <v>8.3000000000000007</v>
      </c>
      <c r="AK9" s="79">
        <v>14.9</v>
      </c>
      <c r="AL9" s="79">
        <v>10.1</v>
      </c>
      <c r="AM9" s="79">
        <v>13.8</v>
      </c>
      <c r="AN9" s="79">
        <v>7.4</v>
      </c>
      <c r="AO9" s="79">
        <v>4</v>
      </c>
      <c r="AP9" s="79">
        <v>-12.4</v>
      </c>
      <c r="AQ9" s="79">
        <v>13.1</v>
      </c>
      <c r="AR9" s="79">
        <v>2.6</v>
      </c>
      <c r="AS9" s="79">
        <v>2.2999999999999998</v>
      </c>
      <c r="AT9" s="79">
        <v>0.8</v>
      </c>
      <c r="AU9" s="79">
        <v>3.6</v>
      </c>
      <c r="AV9" s="79">
        <v>7.4</v>
      </c>
      <c r="AW9" s="79">
        <v>4.5999999999999996</v>
      </c>
      <c r="AX9" s="79">
        <v>8</v>
      </c>
      <c r="AY9" s="79">
        <v>4.8</v>
      </c>
      <c r="AZ9" s="79">
        <v>6.6</v>
      </c>
      <c r="BA9" s="79">
        <v>-1</v>
      </c>
      <c r="BB9" s="79">
        <v>12.9</v>
      </c>
      <c r="BC9" s="79">
        <v>4.2</v>
      </c>
      <c r="BD9" s="79">
        <v>0.1</v>
      </c>
      <c r="BE9" s="79">
        <v>2</v>
      </c>
      <c r="BF9" s="79">
        <v>2.8</v>
      </c>
      <c r="BG9" s="79">
        <v>2.4</v>
      </c>
      <c r="BH9" s="79">
        <v>2.2999999999999998</v>
      </c>
      <c r="BI9" s="79">
        <v>2.1</v>
      </c>
    </row>
    <row r="10" spans="1:61" ht="15" customHeight="1" x14ac:dyDescent="0.25">
      <c r="A10" s="220"/>
      <c r="B10" s="79"/>
      <c r="C10" s="79"/>
      <c r="D10" s="79"/>
      <c r="E10" s="79"/>
      <c r="F10" s="79"/>
      <c r="G10" s="79"/>
      <c r="H10" s="79"/>
      <c r="I10" s="79"/>
      <c r="J10" s="79"/>
      <c r="K10" s="79"/>
      <c r="L10" s="79"/>
      <c r="M10" s="79"/>
      <c r="N10" s="79"/>
      <c r="O10" s="79"/>
      <c r="P10" s="79"/>
      <c r="Q10" s="79"/>
      <c r="R10" s="79"/>
      <c r="S10" s="79"/>
      <c r="T10" s="79"/>
      <c r="U10" s="79"/>
      <c r="V10" s="79"/>
      <c r="W10" s="79"/>
      <c r="X10" s="79"/>
      <c r="Y10" s="79"/>
      <c r="Z10" s="79"/>
      <c r="AA10" s="79"/>
      <c r="AB10" s="79"/>
      <c r="AC10" s="79"/>
      <c r="AD10" s="79"/>
      <c r="AE10" s="79"/>
      <c r="AF10" s="79"/>
      <c r="AG10" s="79"/>
      <c r="AH10" s="79"/>
      <c r="AI10" s="79"/>
      <c r="AJ10" s="79"/>
      <c r="AK10" s="79"/>
      <c r="AL10" s="79"/>
      <c r="AM10" s="79"/>
      <c r="AN10" s="79"/>
      <c r="AO10" s="79"/>
      <c r="AP10" s="79"/>
      <c r="AQ10" s="79"/>
      <c r="AR10" s="79"/>
      <c r="AS10" s="79"/>
      <c r="AT10" s="79"/>
      <c r="AU10" s="79"/>
      <c r="AV10" s="79"/>
      <c r="AW10" s="79"/>
      <c r="AX10" s="79"/>
      <c r="AY10" s="79"/>
      <c r="AZ10" s="79"/>
      <c r="BA10" s="79"/>
      <c r="BB10" s="79"/>
      <c r="BC10" s="79"/>
      <c r="BD10" s="79"/>
      <c r="BE10" s="79"/>
      <c r="BF10" s="79"/>
      <c r="BG10" s="79"/>
      <c r="BH10" s="79"/>
      <c r="BI10" s="79"/>
    </row>
    <row r="11" spans="1:61" ht="15" customHeight="1" x14ac:dyDescent="0.25">
      <c r="A11" s="217" t="s">
        <v>420</v>
      </c>
      <c r="B11" s="79">
        <v>13.4</v>
      </c>
      <c r="C11" s="79">
        <v>5.6</v>
      </c>
      <c r="D11" s="79">
        <v>2.1</v>
      </c>
      <c r="E11" s="79">
        <v>11</v>
      </c>
      <c r="F11" s="79">
        <v>3.3</v>
      </c>
      <c r="G11" s="79">
        <v>-2.2000000000000002</v>
      </c>
      <c r="H11" s="79">
        <v>9</v>
      </c>
      <c r="I11" s="79">
        <v>4.5999999999999996</v>
      </c>
      <c r="J11" s="79">
        <v>5.0999999999999996</v>
      </c>
      <c r="K11" s="79">
        <v>7.6</v>
      </c>
      <c r="L11" s="79">
        <v>5.3</v>
      </c>
      <c r="M11" s="79">
        <v>1</v>
      </c>
      <c r="N11" s="79">
        <v>-0.2</v>
      </c>
      <c r="O11" s="79">
        <v>3</v>
      </c>
      <c r="P11" s="79">
        <v>6.3</v>
      </c>
      <c r="Q11" s="79">
        <v>8</v>
      </c>
      <c r="R11" s="79">
        <v>-1.3</v>
      </c>
      <c r="S11" s="79">
        <v>3.2</v>
      </c>
      <c r="T11" s="79">
        <v>7.4</v>
      </c>
      <c r="U11" s="79">
        <v>9.9</v>
      </c>
      <c r="V11" s="79">
        <v>5</v>
      </c>
      <c r="W11" s="79">
        <v>7.4</v>
      </c>
      <c r="X11" s="79">
        <v>2.9</v>
      </c>
      <c r="Y11" s="79">
        <v>1.1000000000000001</v>
      </c>
      <c r="Z11" s="79">
        <v>9.5</v>
      </c>
      <c r="AA11" s="79">
        <v>10.3</v>
      </c>
      <c r="AB11" s="79" t="s">
        <v>153</v>
      </c>
      <c r="AC11" s="79">
        <v>5.6</v>
      </c>
      <c r="AD11" s="79">
        <v>11.8</v>
      </c>
      <c r="AE11" s="79">
        <v>9.1999999999999993</v>
      </c>
      <c r="AF11" s="79">
        <v>10.5</v>
      </c>
      <c r="AG11" s="79">
        <v>11.8</v>
      </c>
      <c r="AH11" s="79">
        <v>2.8</v>
      </c>
      <c r="AI11" s="79">
        <v>0</v>
      </c>
      <c r="AJ11" s="79">
        <v>2.4</v>
      </c>
      <c r="AK11" s="79">
        <v>5.6</v>
      </c>
      <c r="AL11" s="79">
        <v>5.8</v>
      </c>
      <c r="AM11" s="79">
        <v>8.1</v>
      </c>
      <c r="AN11" s="79">
        <v>8.6999999999999993</v>
      </c>
      <c r="AO11" s="79">
        <v>-0.6</v>
      </c>
      <c r="AP11" s="79">
        <v>-8.6</v>
      </c>
      <c r="AQ11" s="79">
        <v>8.6</v>
      </c>
      <c r="AR11" s="79">
        <v>3.9</v>
      </c>
      <c r="AS11" s="79">
        <v>0.6</v>
      </c>
      <c r="AT11" s="79">
        <v>2.7</v>
      </c>
      <c r="AU11" s="79">
        <v>4.3</v>
      </c>
      <c r="AV11" s="79">
        <v>15.4</v>
      </c>
      <c r="AW11" s="79">
        <v>-2.6</v>
      </c>
      <c r="AX11" s="79">
        <v>6.9</v>
      </c>
      <c r="AY11" s="79">
        <v>5.4</v>
      </c>
      <c r="AZ11" s="79">
        <v>3.2</v>
      </c>
      <c r="BA11" s="79">
        <v>-4.3</v>
      </c>
      <c r="BB11" s="79">
        <v>6.2</v>
      </c>
      <c r="BC11" s="79">
        <v>4</v>
      </c>
      <c r="BD11" s="79">
        <v>1.4</v>
      </c>
      <c r="BE11" s="79">
        <v>2</v>
      </c>
      <c r="BF11" s="79">
        <v>2.9</v>
      </c>
      <c r="BG11" s="79">
        <v>2.9</v>
      </c>
      <c r="BH11" s="79">
        <v>3.1</v>
      </c>
      <c r="BI11" s="79">
        <v>3.5</v>
      </c>
    </row>
    <row r="12" spans="1:61" ht="15" customHeight="1" x14ac:dyDescent="0.25">
      <c r="A12" s="220"/>
      <c r="B12" s="79"/>
      <c r="C12" s="79"/>
      <c r="D12" s="79"/>
      <c r="E12" s="79"/>
      <c r="F12" s="79"/>
      <c r="G12" s="79"/>
      <c r="H12" s="79"/>
      <c r="I12" s="79"/>
      <c r="J12" s="79"/>
      <c r="K12" s="79"/>
      <c r="L12" s="79"/>
      <c r="M12" s="79"/>
      <c r="N12" s="79"/>
      <c r="O12" s="79"/>
      <c r="P12" s="79"/>
      <c r="Q12" s="79"/>
      <c r="R12" s="79"/>
      <c r="S12" s="79"/>
      <c r="T12" s="79"/>
      <c r="U12" s="79"/>
      <c r="V12" s="79"/>
      <c r="W12" s="79"/>
      <c r="X12" s="79"/>
      <c r="Y12" s="79"/>
      <c r="Z12" s="79"/>
      <c r="AA12" s="79"/>
      <c r="AB12" s="79"/>
      <c r="AC12" s="79"/>
      <c r="AD12" s="79"/>
      <c r="AE12" s="79"/>
      <c r="AF12" s="79"/>
      <c r="AG12" s="79"/>
      <c r="AH12" s="79"/>
      <c r="AI12" s="79"/>
      <c r="AJ12" s="79"/>
      <c r="AK12" s="79"/>
      <c r="AL12" s="79"/>
      <c r="AM12" s="79"/>
      <c r="AN12" s="79"/>
      <c r="AO12" s="79"/>
      <c r="AP12" s="79"/>
      <c r="AQ12" s="79"/>
      <c r="AR12" s="79"/>
      <c r="AS12" s="79"/>
      <c r="AT12" s="79"/>
      <c r="AU12" s="79"/>
      <c r="AV12" s="79"/>
      <c r="AW12" s="79"/>
      <c r="AX12" s="79"/>
      <c r="AY12" s="79"/>
      <c r="AZ12" s="79"/>
      <c r="BA12" s="79"/>
      <c r="BB12" s="79"/>
      <c r="BC12" s="79"/>
      <c r="BD12" s="79"/>
      <c r="BE12" s="79"/>
      <c r="BF12" s="79"/>
      <c r="BG12" s="79"/>
      <c r="BH12" s="79"/>
      <c r="BI12" s="79"/>
    </row>
    <row r="13" spans="1:61" ht="15" customHeight="1" x14ac:dyDescent="0.25">
      <c r="A13" s="217"/>
      <c r="B13" s="79"/>
      <c r="C13" s="79"/>
      <c r="D13" s="79"/>
      <c r="E13" s="79"/>
      <c r="F13" s="79"/>
      <c r="G13" s="79"/>
      <c r="H13" s="79"/>
      <c r="I13" s="79"/>
      <c r="J13" s="79"/>
      <c r="K13" s="79"/>
      <c r="L13" s="79"/>
      <c r="M13" s="79"/>
      <c r="N13" s="79"/>
      <c r="O13" s="79"/>
      <c r="P13" s="79"/>
      <c r="Q13" s="79"/>
      <c r="R13" s="79"/>
      <c r="S13" s="79"/>
      <c r="T13" s="79"/>
      <c r="U13" s="79"/>
      <c r="V13" s="79"/>
      <c r="W13" s="79"/>
      <c r="X13" s="79"/>
      <c r="Y13" s="79"/>
      <c r="Z13" s="79"/>
      <c r="AA13" s="79"/>
      <c r="AB13" s="79"/>
      <c r="AC13" s="79"/>
      <c r="AD13" s="79"/>
      <c r="AE13" s="79"/>
      <c r="AF13" s="79"/>
      <c r="AG13" s="79"/>
      <c r="AH13" s="79"/>
      <c r="AI13" s="79"/>
      <c r="AJ13" s="79"/>
      <c r="AK13" s="79"/>
      <c r="AL13" s="79"/>
      <c r="AM13" s="79"/>
      <c r="AN13" s="79"/>
      <c r="AO13" s="79"/>
      <c r="AP13" s="79"/>
      <c r="AQ13" s="79"/>
      <c r="AR13" s="79"/>
      <c r="AS13" s="79"/>
      <c r="AT13" s="79"/>
      <c r="AU13" s="79"/>
      <c r="AV13" s="79"/>
      <c r="AW13" s="79"/>
      <c r="AX13" s="79"/>
      <c r="AY13" s="79"/>
      <c r="AZ13" s="79"/>
      <c r="BA13" s="79"/>
      <c r="BB13" s="79"/>
      <c r="BC13" s="79"/>
      <c r="BD13" s="79"/>
      <c r="BE13" s="79"/>
      <c r="BF13" s="79"/>
      <c r="BG13" s="79"/>
      <c r="BH13" s="79"/>
      <c r="BI13" s="79"/>
    </row>
    <row r="14" spans="1:61" ht="15" customHeight="1" x14ac:dyDescent="0.25">
      <c r="A14" s="226" t="s">
        <v>100</v>
      </c>
      <c r="B14" s="79"/>
      <c r="C14" s="79"/>
      <c r="D14" s="79"/>
      <c r="E14" s="79"/>
      <c r="F14" s="79"/>
      <c r="G14" s="79"/>
      <c r="H14" s="79"/>
      <c r="I14" s="79"/>
      <c r="J14" s="79"/>
      <c r="K14" s="79"/>
      <c r="L14" s="79"/>
      <c r="M14" s="79"/>
      <c r="N14" s="79"/>
      <c r="O14" s="79"/>
      <c r="P14" s="79"/>
      <c r="Q14" s="79"/>
      <c r="R14" s="79"/>
      <c r="S14" s="79"/>
      <c r="T14" s="79"/>
      <c r="U14" s="79"/>
      <c r="V14" s="79"/>
      <c r="W14" s="79"/>
      <c r="X14" s="79"/>
      <c r="Y14" s="79"/>
      <c r="Z14" s="79"/>
      <c r="AA14" s="79"/>
      <c r="AB14" s="79"/>
      <c r="AC14" s="79"/>
      <c r="AD14" s="79"/>
      <c r="AE14" s="79"/>
      <c r="AF14" s="79"/>
      <c r="AG14" s="79"/>
      <c r="AH14" s="79"/>
      <c r="AI14" s="79"/>
      <c r="AJ14" s="79"/>
      <c r="AK14" s="79"/>
      <c r="AL14" s="79"/>
      <c r="AM14" s="79"/>
      <c r="AN14" s="79"/>
      <c r="AO14" s="79"/>
      <c r="AP14" s="79"/>
      <c r="AQ14" s="79"/>
      <c r="AR14" s="79"/>
      <c r="AS14" s="79"/>
      <c r="AT14" s="79"/>
      <c r="AU14" s="79"/>
      <c r="AV14" s="79"/>
      <c r="AW14" s="79"/>
      <c r="AX14" s="79"/>
      <c r="AY14" s="79"/>
      <c r="AZ14" s="79"/>
      <c r="BA14" s="79"/>
      <c r="BB14" s="79"/>
      <c r="BC14" s="79"/>
      <c r="BD14" s="79"/>
      <c r="BE14" s="79"/>
      <c r="BF14" s="79"/>
      <c r="BG14" s="79"/>
      <c r="BH14" s="79"/>
      <c r="BI14" s="79"/>
    </row>
    <row r="15" spans="1:61" ht="15" customHeight="1" x14ac:dyDescent="0.25">
      <c r="A15" s="220" t="s">
        <v>99</v>
      </c>
      <c r="B15" s="79">
        <v>13.1</v>
      </c>
      <c r="C15" s="79">
        <v>9.1999999999999993</v>
      </c>
      <c r="D15" s="79">
        <v>9.6999999999999993</v>
      </c>
      <c r="E15" s="79">
        <v>12</v>
      </c>
      <c r="F15" s="79">
        <v>2.7</v>
      </c>
      <c r="G15" s="79">
        <v>-3.8</v>
      </c>
      <c r="H15" s="79">
        <v>9.6999999999999993</v>
      </c>
      <c r="I15" s="79">
        <v>-1</v>
      </c>
      <c r="J15" s="79">
        <v>2.5</v>
      </c>
      <c r="K15" s="79">
        <v>8.1999999999999993</v>
      </c>
      <c r="L15" s="79">
        <v>0.9</v>
      </c>
      <c r="M15" s="79">
        <v>2.8</v>
      </c>
      <c r="N15" s="79">
        <v>-1.8</v>
      </c>
      <c r="O15" s="79">
        <v>3.3</v>
      </c>
      <c r="P15" s="79">
        <v>7.9</v>
      </c>
      <c r="Q15" s="79">
        <v>3.9</v>
      </c>
      <c r="R15" s="79">
        <v>1.6</v>
      </c>
      <c r="S15" s="79">
        <v>4.9000000000000004</v>
      </c>
      <c r="T15" s="79">
        <v>8.3000000000000007</v>
      </c>
      <c r="U15" s="79">
        <v>8.6999999999999993</v>
      </c>
      <c r="V15" s="79">
        <v>5.9</v>
      </c>
      <c r="W15" s="79">
        <v>7</v>
      </c>
      <c r="X15" s="79">
        <v>3.6</v>
      </c>
      <c r="Y15" s="79">
        <v>4.2</v>
      </c>
      <c r="Z15" s="79">
        <v>8.6999999999999993</v>
      </c>
      <c r="AA15" s="79">
        <v>9.9</v>
      </c>
      <c r="AB15" s="79" t="s">
        <v>153</v>
      </c>
      <c r="AC15" s="79">
        <v>4.0999999999999996</v>
      </c>
      <c r="AD15" s="79">
        <v>9.6999999999999993</v>
      </c>
      <c r="AE15" s="79">
        <v>6.7</v>
      </c>
      <c r="AF15" s="79">
        <v>9</v>
      </c>
      <c r="AG15" s="79">
        <v>12.4</v>
      </c>
      <c r="AH15" s="79">
        <v>1.5</v>
      </c>
      <c r="AI15" s="79">
        <v>0.6</v>
      </c>
      <c r="AJ15" s="79">
        <v>1.8</v>
      </c>
      <c r="AK15" s="79">
        <v>8.1999999999999993</v>
      </c>
      <c r="AL15" s="79">
        <v>5.8</v>
      </c>
      <c r="AM15" s="79">
        <v>7.2</v>
      </c>
      <c r="AN15" s="79">
        <v>5.4</v>
      </c>
      <c r="AO15" s="79">
        <v>1.6</v>
      </c>
      <c r="AP15" s="79">
        <v>-8.6</v>
      </c>
      <c r="AQ15" s="79">
        <v>9.6999999999999993</v>
      </c>
      <c r="AR15" s="79">
        <v>5.2</v>
      </c>
      <c r="AS15" s="79">
        <v>3.3</v>
      </c>
      <c r="AT15" s="79">
        <v>2.5</v>
      </c>
      <c r="AU15" s="79">
        <v>4.5</v>
      </c>
      <c r="AV15" s="79">
        <v>7.4</v>
      </c>
      <c r="AW15" s="79">
        <v>1.7</v>
      </c>
      <c r="AX15" s="79">
        <v>6.5</v>
      </c>
      <c r="AY15" s="79">
        <v>4.3</v>
      </c>
      <c r="AZ15" s="79">
        <v>2</v>
      </c>
      <c r="BA15" s="79">
        <v>-4.3</v>
      </c>
      <c r="BB15" s="79">
        <v>8</v>
      </c>
      <c r="BC15" s="79">
        <v>4.5</v>
      </c>
      <c r="BD15" s="79">
        <v>0.8</v>
      </c>
      <c r="BE15" s="79">
        <v>1.5</v>
      </c>
      <c r="BF15" s="79">
        <v>2.2999999999999998</v>
      </c>
      <c r="BG15" s="79">
        <v>2.2000000000000002</v>
      </c>
      <c r="BH15" s="79">
        <v>2.1</v>
      </c>
      <c r="BI15" s="79">
        <v>2.1</v>
      </c>
    </row>
    <row r="16" spans="1:61" ht="15" customHeight="1" x14ac:dyDescent="0.25">
      <c r="A16" s="217" t="s">
        <v>421</v>
      </c>
      <c r="B16" s="79">
        <v>10</v>
      </c>
      <c r="C16" s="79">
        <v>9</v>
      </c>
      <c r="D16" s="79">
        <v>7.5</v>
      </c>
      <c r="E16" s="79">
        <v>12.4</v>
      </c>
      <c r="F16" s="79">
        <v>4.2</v>
      </c>
      <c r="G16" s="79">
        <v>-5.2</v>
      </c>
      <c r="H16" s="79">
        <v>9.9</v>
      </c>
      <c r="I16" s="79">
        <v>-2.1</v>
      </c>
      <c r="J16" s="79">
        <v>4.5999999999999996</v>
      </c>
      <c r="K16" s="79">
        <v>7.9</v>
      </c>
      <c r="L16" s="79">
        <v>3.6</v>
      </c>
      <c r="M16" s="79">
        <v>7.6</v>
      </c>
      <c r="N16" s="79">
        <v>1.2</v>
      </c>
      <c r="O16" s="79">
        <v>1.3</v>
      </c>
      <c r="P16" s="79">
        <v>7.3</v>
      </c>
      <c r="Q16" s="79">
        <v>4</v>
      </c>
      <c r="R16" s="79">
        <v>-2.7</v>
      </c>
      <c r="S16" s="79">
        <v>5.2</v>
      </c>
      <c r="T16" s="79">
        <v>7.3</v>
      </c>
      <c r="U16" s="79">
        <v>7.5</v>
      </c>
      <c r="V16" s="79">
        <v>6.2</v>
      </c>
      <c r="W16" s="79">
        <v>5.6</v>
      </c>
      <c r="X16" s="79">
        <v>2.8</v>
      </c>
      <c r="Y16" s="79">
        <v>3.2</v>
      </c>
      <c r="Z16" s="79">
        <v>5.0999999999999996</v>
      </c>
      <c r="AA16" s="79">
        <v>6.2</v>
      </c>
      <c r="AB16" s="79" t="s">
        <v>153</v>
      </c>
      <c r="AC16" s="79">
        <v>4</v>
      </c>
      <c r="AD16" s="79">
        <v>8</v>
      </c>
      <c r="AE16" s="79">
        <v>5.0999999999999996</v>
      </c>
      <c r="AF16" s="79">
        <v>7.4</v>
      </c>
      <c r="AG16" s="79">
        <v>6.9</v>
      </c>
      <c r="AH16" s="79">
        <v>0.6</v>
      </c>
      <c r="AI16" s="79">
        <v>1.8</v>
      </c>
      <c r="AJ16" s="79">
        <v>-0.8</v>
      </c>
      <c r="AK16" s="79">
        <v>3.3</v>
      </c>
      <c r="AL16" s="79">
        <v>4.0999999999999996</v>
      </c>
      <c r="AM16" s="79">
        <v>3.6</v>
      </c>
      <c r="AN16" s="79">
        <v>4.9000000000000004</v>
      </c>
      <c r="AO16" s="79">
        <v>-0.7</v>
      </c>
      <c r="AP16" s="79">
        <v>-6.2</v>
      </c>
      <c r="AQ16" s="79">
        <v>6.3</v>
      </c>
      <c r="AR16" s="79">
        <v>6.6</v>
      </c>
      <c r="AS16" s="79">
        <v>2.2999999999999998</v>
      </c>
      <c r="AT16" s="79">
        <v>3.1</v>
      </c>
      <c r="AU16" s="79">
        <v>7.3</v>
      </c>
      <c r="AV16" s="79">
        <v>7.9</v>
      </c>
      <c r="AW16" s="79">
        <v>-0.4</v>
      </c>
      <c r="AX16" s="79">
        <v>6.8</v>
      </c>
      <c r="AY16" s="79">
        <v>4.9000000000000004</v>
      </c>
      <c r="AZ16" s="79">
        <v>0.2</v>
      </c>
      <c r="BA16" s="79">
        <v>-6.3</v>
      </c>
      <c r="BB16" s="79">
        <v>3.4</v>
      </c>
      <c r="BC16" s="79">
        <v>5.3</v>
      </c>
      <c r="BD16" s="79">
        <v>-0.3</v>
      </c>
      <c r="BE16" s="79">
        <v>1.5</v>
      </c>
      <c r="BF16" s="79">
        <v>2</v>
      </c>
      <c r="BG16" s="79">
        <v>2.1</v>
      </c>
      <c r="BH16" s="79">
        <v>2</v>
      </c>
      <c r="BI16" s="79">
        <v>2</v>
      </c>
    </row>
    <row r="17" spans="1:61" ht="15" customHeight="1" x14ac:dyDescent="0.25">
      <c r="A17" s="220" t="s">
        <v>418</v>
      </c>
      <c r="B17" s="79">
        <v>33.4</v>
      </c>
      <c r="C17" s="79">
        <v>9.1999999999999993</v>
      </c>
      <c r="D17" s="79">
        <v>21.1</v>
      </c>
      <c r="E17" s="79">
        <v>12.7</v>
      </c>
      <c r="F17" s="79">
        <v>-13.2</v>
      </c>
      <c r="G17" s="79">
        <v>-1.9</v>
      </c>
      <c r="H17" s="79">
        <v>5.5</v>
      </c>
      <c r="I17" s="79">
        <v>-2.7</v>
      </c>
      <c r="J17" s="79">
        <v>-10.5</v>
      </c>
      <c r="K17" s="79">
        <v>10.1</v>
      </c>
      <c r="L17" s="79">
        <v>-12.3</v>
      </c>
      <c r="M17" s="79">
        <v>-17.600000000000001</v>
      </c>
      <c r="N17" s="79">
        <v>-14.2</v>
      </c>
      <c r="O17" s="79">
        <v>10.1</v>
      </c>
      <c r="P17" s="79">
        <v>5.0999999999999996</v>
      </c>
      <c r="Q17" s="79">
        <v>-5.4</v>
      </c>
      <c r="R17" s="79">
        <v>19</v>
      </c>
      <c r="S17" s="79">
        <v>2.7</v>
      </c>
      <c r="T17" s="79">
        <v>-10.9</v>
      </c>
      <c r="U17" s="79">
        <v>9.1</v>
      </c>
      <c r="V17" s="79">
        <v>-9.1</v>
      </c>
      <c r="W17" s="79">
        <v>4.7</v>
      </c>
      <c r="X17" s="79">
        <v>6.7</v>
      </c>
      <c r="Y17" s="79">
        <v>-3.8</v>
      </c>
      <c r="Z17" s="79">
        <v>-1.2</v>
      </c>
      <c r="AA17" s="79">
        <v>12.4</v>
      </c>
      <c r="AB17" s="79" t="s">
        <v>153</v>
      </c>
      <c r="AC17" s="79">
        <v>3</v>
      </c>
      <c r="AD17" s="79">
        <v>-3.2</v>
      </c>
      <c r="AE17" s="79">
        <v>-2.1</v>
      </c>
      <c r="AF17" s="79">
        <v>-4</v>
      </c>
      <c r="AG17" s="79">
        <v>3</v>
      </c>
      <c r="AH17" s="79">
        <v>-0.6</v>
      </c>
      <c r="AI17" s="79">
        <v>3.6</v>
      </c>
      <c r="AJ17" s="79">
        <v>-3.6</v>
      </c>
      <c r="AK17" s="79">
        <v>23.3</v>
      </c>
      <c r="AL17" s="79">
        <v>-0.8</v>
      </c>
      <c r="AM17" s="79">
        <v>5.5</v>
      </c>
      <c r="AN17" s="79">
        <v>1.1000000000000001</v>
      </c>
      <c r="AO17" s="79">
        <v>5.9</v>
      </c>
      <c r="AP17" s="79">
        <v>-9.1</v>
      </c>
      <c r="AQ17" s="79">
        <v>16.8</v>
      </c>
      <c r="AR17" s="79">
        <v>5</v>
      </c>
      <c r="AS17" s="79">
        <v>9.6</v>
      </c>
      <c r="AT17" s="79">
        <v>4.2</v>
      </c>
      <c r="AU17" s="79">
        <v>-2.9</v>
      </c>
      <c r="AV17" s="79">
        <v>5.5</v>
      </c>
      <c r="AW17" s="79">
        <v>0.6</v>
      </c>
      <c r="AX17" s="79">
        <v>-3.4</v>
      </c>
      <c r="AY17" s="79">
        <v>-3.6</v>
      </c>
      <c r="AZ17" s="79">
        <v>0.7</v>
      </c>
      <c r="BA17" s="79">
        <v>-4.2</v>
      </c>
      <c r="BB17" s="79">
        <v>6.4</v>
      </c>
      <c r="BC17" s="79">
        <v>-0.9</v>
      </c>
      <c r="BD17" s="79">
        <v>5.8</v>
      </c>
      <c r="BE17" s="79">
        <v>0.1</v>
      </c>
      <c r="BF17" s="79">
        <v>2.1</v>
      </c>
      <c r="BG17" s="79">
        <v>2.2000000000000002</v>
      </c>
      <c r="BH17" s="79">
        <v>2.1</v>
      </c>
      <c r="BI17" s="79">
        <v>2.1</v>
      </c>
    </row>
    <row r="18" spans="1:61" ht="15" customHeight="1" x14ac:dyDescent="0.25">
      <c r="A18" s="220" t="s">
        <v>419</v>
      </c>
      <c r="B18" s="79">
        <v>20</v>
      </c>
      <c r="C18" s="79">
        <v>10.199999999999999</v>
      </c>
      <c r="D18" s="79">
        <v>13.5</v>
      </c>
      <c r="E18" s="79">
        <v>9.1999999999999993</v>
      </c>
      <c r="F18" s="79">
        <v>8.6</v>
      </c>
      <c r="G18" s="79">
        <v>0.7</v>
      </c>
      <c r="H18" s="79">
        <v>13.1</v>
      </c>
      <c r="I18" s="79">
        <v>5.8</v>
      </c>
      <c r="J18" s="79">
        <v>7.8</v>
      </c>
      <c r="K18" s="79">
        <v>7.7</v>
      </c>
      <c r="L18" s="79">
        <v>4</v>
      </c>
      <c r="M18" s="79">
        <v>7</v>
      </c>
      <c r="N18" s="79">
        <v>-0.8</v>
      </c>
      <c r="O18" s="79">
        <v>5</v>
      </c>
      <c r="P18" s="79">
        <v>13.2</v>
      </c>
      <c r="Q18" s="79">
        <v>13.2</v>
      </c>
      <c r="R18" s="79">
        <v>2.6</v>
      </c>
      <c r="S18" s="79">
        <v>4.9000000000000004</v>
      </c>
      <c r="T18" s="79">
        <v>21</v>
      </c>
      <c r="U18" s="79">
        <v>12.5</v>
      </c>
      <c r="V18" s="79">
        <v>9.9</v>
      </c>
      <c r="W18" s="79">
        <v>12</v>
      </c>
      <c r="X18" s="79">
        <v>5.2</v>
      </c>
      <c r="Y18" s="79">
        <v>9.8000000000000007</v>
      </c>
      <c r="Z18" s="79">
        <v>21.8</v>
      </c>
      <c r="AA18" s="79">
        <v>19</v>
      </c>
      <c r="AB18" s="79" t="s">
        <v>153</v>
      </c>
      <c r="AC18" s="79">
        <v>4.5999999999999996</v>
      </c>
      <c r="AD18" s="79">
        <v>16.8</v>
      </c>
      <c r="AE18" s="79">
        <v>12.2</v>
      </c>
      <c r="AF18" s="79">
        <v>14.9</v>
      </c>
      <c r="AG18" s="79">
        <v>25.9</v>
      </c>
      <c r="AH18" s="79">
        <v>3.5</v>
      </c>
      <c r="AI18" s="79">
        <v>-2.1</v>
      </c>
      <c r="AJ18" s="79">
        <v>8.6999999999999993</v>
      </c>
      <c r="AK18" s="79">
        <v>15.2</v>
      </c>
      <c r="AL18" s="79">
        <v>10.4</v>
      </c>
      <c r="AM18" s="79">
        <v>14.2</v>
      </c>
      <c r="AN18" s="79">
        <v>7.6</v>
      </c>
      <c r="AO18" s="79">
        <v>4.3</v>
      </c>
      <c r="AP18" s="79">
        <v>-12.5</v>
      </c>
      <c r="AQ18" s="79">
        <v>13.7</v>
      </c>
      <c r="AR18" s="79">
        <v>2.8</v>
      </c>
      <c r="AS18" s="79">
        <v>2.2000000000000002</v>
      </c>
      <c r="AT18" s="79">
        <v>0.6</v>
      </c>
      <c r="AU18" s="79">
        <v>3.4</v>
      </c>
      <c r="AV18" s="79">
        <v>7.2</v>
      </c>
      <c r="AW18" s="79">
        <v>5.7</v>
      </c>
      <c r="AX18" s="79">
        <v>8.3000000000000007</v>
      </c>
      <c r="AY18" s="79">
        <v>5.2</v>
      </c>
      <c r="AZ18" s="79">
        <v>5.4</v>
      </c>
      <c r="BA18" s="79">
        <v>-1.2</v>
      </c>
      <c r="BB18" s="79">
        <v>15.5</v>
      </c>
      <c r="BC18" s="79">
        <v>4.5999999999999996</v>
      </c>
      <c r="BD18" s="79">
        <v>0.7</v>
      </c>
      <c r="BE18" s="79">
        <v>1.9</v>
      </c>
      <c r="BF18" s="79">
        <v>3</v>
      </c>
      <c r="BG18" s="79">
        <v>2.4</v>
      </c>
      <c r="BH18" s="79">
        <v>2.2999999999999998</v>
      </c>
      <c r="BI18" s="79">
        <v>2.1</v>
      </c>
    </row>
    <row r="19" spans="1:61" ht="15" customHeight="1" x14ac:dyDescent="0.25">
      <c r="A19" s="220"/>
      <c r="B19" s="79"/>
      <c r="C19" s="79"/>
      <c r="D19" s="79"/>
      <c r="E19" s="79"/>
      <c r="F19" s="79"/>
      <c r="G19" s="79"/>
      <c r="H19" s="79"/>
      <c r="I19" s="79"/>
      <c r="J19" s="79"/>
      <c r="K19" s="79"/>
      <c r="L19" s="79"/>
      <c r="M19" s="79"/>
      <c r="N19" s="79"/>
      <c r="O19" s="79"/>
      <c r="P19" s="79"/>
      <c r="Q19" s="79"/>
      <c r="R19" s="79"/>
      <c r="S19" s="79"/>
      <c r="T19" s="79"/>
      <c r="U19" s="79"/>
      <c r="V19" s="79"/>
      <c r="W19" s="79"/>
      <c r="X19" s="79"/>
      <c r="Y19" s="79"/>
      <c r="Z19" s="79"/>
      <c r="AA19" s="79"/>
      <c r="AB19" s="79"/>
      <c r="AC19" s="79"/>
      <c r="AD19" s="79"/>
      <c r="AE19" s="79"/>
      <c r="AF19" s="79"/>
      <c r="AG19" s="79"/>
      <c r="AH19" s="79"/>
      <c r="AI19" s="79"/>
      <c r="AJ19" s="79"/>
      <c r="AK19" s="79"/>
      <c r="AL19" s="79"/>
      <c r="AM19" s="79"/>
      <c r="AN19" s="79"/>
      <c r="AO19" s="79"/>
      <c r="AP19" s="79"/>
      <c r="AQ19" s="79"/>
      <c r="AR19" s="79"/>
      <c r="AS19" s="79"/>
      <c r="AT19" s="79"/>
      <c r="AU19" s="79"/>
      <c r="AV19" s="79"/>
      <c r="AW19" s="79"/>
      <c r="AX19" s="79"/>
      <c r="AY19" s="79"/>
      <c r="AZ19" s="79"/>
      <c r="BA19" s="79"/>
      <c r="BB19" s="79"/>
      <c r="BC19" s="79"/>
      <c r="BD19" s="79"/>
      <c r="BE19" s="79"/>
      <c r="BF19" s="79"/>
      <c r="BG19" s="79"/>
      <c r="BH19" s="79"/>
      <c r="BI19" s="79"/>
    </row>
    <row r="20" spans="1:61" ht="15" customHeight="1" x14ac:dyDescent="0.25">
      <c r="A20" s="220" t="s">
        <v>105</v>
      </c>
      <c r="B20" s="79">
        <v>11.4</v>
      </c>
      <c r="C20" s="79">
        <v>9.1999999999999993</v>
      </c>
      <c r="D20" s="79">
        <v>8.4</v>
      </c>
      <c r="E20" s="79">
        <v>11.9</v>
      </c>
      <c r="F20" s="79">
        <v>4.9000000000000004</v>
      </c>
      <c r="G20" s="79">
        <v>-4.2</v>
      </c>
      <c r="H20" s="79">
        <v>10.5</v>
      </c>
      <c r="I20" s="79">
        <v>-0.7</v>
      </c>
      <c r="J20" s="79">
        <v>5.2</v>
      </c>
      <c r="K20" s="79">
        <v>7.9</v>
      </c>
      <c r="L20" s="79">
        <v>3.6</v>
      </c>
      <c r="M20" s="79">
        <v>7.5</v>
      </c>
      <c r="N20" s="79">
        <v>0.9</v>
      </c>
      <c r="O20" s="79">
        <v>2</v>
      </c>
      <c r="P20" s="79">
        <v>8.4</v>
      </c>
      <c r="Q20" s="79">
        <v>5.8</v>
      </c>
      <c r="R20" s="79">
        <v>-1.6</v>
      </c>
      <c r="S20" s="79">
        <v>5.0999999999999996</v>
      </c>
      <c r="T20" s="79">
        <v>10.199999999999999</v>
      </c>
      <c r="U20" s="79">
        <v>8.6999999999999993</v>
      </c>
      <c r="V20" s="79">
        <v>7.1</v>
      </c>
      <c r="W20" s="79">
        <v>7.1</v>
      </c>
      <c r="X20" s="79">
        <v>3.4</v>
      </c>
      <c r="Y20" s="79">
        <v>4.8</v>
      </c>
      <c r="Z20" s="79">
        <v>9.3000000000000007</v>
      </c>
      <c r="AA20" s="79">
        <v>9.6999999999999993</v>
      </c>
      <c r="AB20" s="79" t="s">
        <v>153</v>
      </c>
      <c r="AC20" s="79">
        <v>4.2</v>
      </c>
      <c r="AD20" s="79">
        <v>10.6</v>
      </c>
      <c r="AE20" s="79">
        <v>7.3</v>
      </c>
      <c r="AF20" s="79">
        <v>9.6999999999999993</v>
      </c>
      <c r="AG20" s="79">
        <v>12.9</v>
      </c>
      <c r="AH20" s="79">
        <v>1.6</v>
      </c>
      <c r="AI20" s="79">
        <v>0.4</v>
      </c>
      <c r="AJ20" s="79">
        <v>2.2000000000000002</v>
      </c>
      <c r="AK20" s="79">
        <v>7.2</v>
      </c>
      <c r="AL20" s="79">
        <v>6.3</v>
      </c>
      <c r="AM20" s="79">
        <v>7.3</v>
      </c>
      <c r="AN20" s="79">
        <v>5.9</v>
      </c>
      <c r="AO20" s="79">
        <v>1.1000000000000001</v>
      </c>
      <c r="AP20" s="79">
        <v>-8.6</v>
      </c>
      <c r="AQ20" s="79">
        <v>9</v>
      </c>
      <c r="AR20" s="79">
        <v>5.2</v>
      </c>
      <c r="AS20" s="79">
        <v>2.2999999999999998</v>
      </c>
      <c r="AT20" s="79">
        <v>2.2000000000000002</v>
      </c>
      <c r="AU20" s="79">
        <v>5.8</v>
      </c>
      <c r="AV20" s="79">
        <v>7.7</v>
      </c>
      <c r="AW20" s="79">
        <v>1.8</v>
      </c>
      <c r="AX20" s="79">
        <v>7.4</v>
      </c>
      <c r="AY20" s="79">
        <v>5.0999999999999996</v>
      </c>
      <c r="AZ20" s="79">
        <v>2.1</v>
      </c>
      <c r="BA20" s="79">
        <v>-4.3</v>
      </c>
      <c r="BB20" s="79">
        <v>8.1</v>
      </c>
      <c r="BC20" s="79">
        <v>5</v>
      </c>
      <c r="BD20" s="79">
        <v>0.1</v>
      </c>
      <c r="BE20" s="79">
        <v>1.6</v>
      </c>
      <c r="BF20" s="79">
        <v>2.4</v>
      </c>
      <c r="BG20" s="79">
        <v>2.2000000000000002</v>
      </c>
      <c r="BH20" s="79">
        <v>2.1</v>
      </c>
      <c r="BI20" s="79">
        <v>2</v>
      </c>
    </row>
    <row r="21" spans="1:61" ht="15" customHeight="1" x14ac:dyDescent="0.25">
      <c r="A21" s="220"/>
      <c r="B21" s="79"/>
      <c r="C21" s="79"/>
      <c r="D21" s="79"/>
      <c r="E21" s="79"/>
      <c r="F21" s="79"/>
      <c r="G21" s="79"/>
      <c r="H21" s="79"/>
      <c r="I21" s="79"/>
      <c r="J21" s="79"/>
      <c r="K21" s="79"/>
      <c r="L21" s="79"/>
      <c r="M21" s="79"/>
      <c r="N21" s="79"/>
      <c r="O21" s="79"/>
      <c r="P21" s="79"/>
      <c r="Q21" s="79"/>
      <c r="R21" s="79"/>
      <c r="S21" s="79"/>
      <c r="T21" s="79"/>
      <c r="U21" s="79"/>
      <c r="V21" s="79"/>
      <c r="W21" s="79"/>
      <c r="X21" s="79"/>
      <c r="Y21" s="79"/>
      <c r="Z21" s="79"/>
      <c r="AA21" s="79"/>
      <c r="AB21" s="79"/>
      <c r="AC21" s="79"/>
      <c r="AD21" s="79"/>
      <c r="AE21" s="79"/>
      <c r="AF21" s="79"/>
      <c r="AG21" s="79"/>
      <c r="AH21" s="79"/>
      <c r="AI21" s="79"/>
      <c r="AJ21" s="79"/>
      <c r="AK21" s="79"/>
      <c r="AL21" s="79"/>
      <c r="AM21" s="79"/>
      <c r="AN21" s="79"/>
      <c r="AO21" s="79"/>
      <c r="AP21" s="79"/>
      <c r="AQ21" s="79"/>
      <c r="AR21" s="79"/>
      <c r="AS21" s="79"/>
      <c r="AT21" s="79"/>
      <c r="AU21" s="79"/>
      <c r="AV21" s="79"/>
      <c r="AW21" s="79"/>
      <c r="AX21" s="79"/>
      <c r="AY21" s="79"/>
      <c r="AZ21" s="79"/>
      <c r="BA21" s="79"/>
      <c r="BB21" s="79"/>
      <c r="BC21" s="79"/>
      <c r="BD21" s="79"/>
      <c r="BE21" s="79"/>
      <c r="BF21" s="79"/>
      <c r="BG21" s="79"/>
      <c r="BH21" s="79"/>
      <c r="BI21" s="79"/>
    </row>
    <row r="22" spans="1:61" ht="15" customHeight="1" x14ac:dyDescent="0.25">
      <c r="A22" s="220" t="s">
        <v>12</v>
      </c>
      <c r="B22" s="79">
        <v>10.4</v>
      </c>
      <c r="C22" s="79">
        <v>4.7</v>
      </c>
      <c r="D22" s="79">
        <v>7.9</v>
      </c>
      <c r="E22" s="79">
        <v>10.199999999999999</v>
      </c>
      <c r="F22" s="79">
        <v>3.8</v>
      </c>
      <c r="G22" s="79">
        <v>-4.2</v>
      </c>
      <c r="H22" s="79">
        <v>9.3000000000000007</v>
      </c>
      <c r="I22" s="79">
        <v>3.6</v>
      </c>
      <c r="J22" s="79">
        <v>4</v>
      </c>
      <c r="K22" s="79">
        <v>8</v>
      </c>
      <c r="L22" s="79">
        <v>0.7</v>
      </c>
      <c r="M22" s="79">
        <v>0.8</v>
      </c>
      <c r="N22" s="79">
        <v>1.8</v>
      </c>
      <c r="O22" s="79">
        <v>2.2000000000000002</v>
      </c>
      <c r="P22" s="79">
        <v>6.8</v>
      </c>
      <c r="Q22" s="79">
        <v>2.2999999999999998</v>
      </c>
      <c r="R22" s="79">
        <v>4.2</v>
      </c>
      <c r="S22" s="79">
        <v>6.7</v>
      </c>
      <c r="T22" s="79">
        <v>7.8</v>
      </c>
      <c r="U22" s="79">
        <v>8.9</v>
      </c>
      <c r="V22" s="79">
        <v>6.2</v>
      </c>
      <c r="W22" s="79">
        <v>3.6</v>
      </c>
      <c r="X22" s="79">
        <v>4</v>
      </c>
      <c r="Y22" s="79">
        <v>-1.4</v>
      </c>
      <c r="Z22" s="79">
        <v>8</v>
      </c>
      <c r="AA22" s="79">
        <v>8.6</v>
      </c>
      <c r="AB22" s="79" t="s">
        <v>153</v>
      </c>
      <c r="AC22" s="79">
        <v>5.2</v>
      </c>
      <c r="AD22" s="79">
        <v>8.6</v>
      </c>
      <c r="AE22" s="79">
        <v>8.1</v>
      </c>
      <c r="AF22" s="79">
        <v>6</v>
      </c>
      <c r="AG22" s="79">
        <v>12.1</v>
      </c>
      <c r="AH22" s="79">
        <v>0.9</v>
      </c>
      <c r="AI22" s="79">
        <v>2.2000000000000002</v>
      </c>
      <c r="AJ22" s="79">
        <v>4.2</v>
      </c>
      <c r="AK22" s="79">
        <v>8.1</v>
      </c>
      <c r="AL22" s="79">
        <v>6.9</v>
      </c>
      <c r="AM22" s="79">
        <v>8.6999999999999993</v>
      </c>
      <c r="AN22" s="79">
        <v>7.5</v>
      </c>
      <c r="AO22" s="79">
        <v>1.6</v>
      </c>
      <c r="AP22" s="79">
        <v>-10.3</v>
      </c>
      <c r="AQ22" s="79">
        <v>9.6999999999999993</v>
      </c>
      <c r="AR22" s="79">
        <v>5.8</v>
      </c>
      <c r="AS22" s="79">
        <v>1.2</v>
      </c>
      <c r="AT22" s="79">
        <v>2.6</v>
      </c>
      <c r="AU22" s="79">
        <v>5.3</v>
      </c>
      <c r="AV22" s="79">
        <v>4.4000000000000004</v>
      </c>
      <c r="AW22" s="79">
        <v>3.8</v>
      </c>
      <c r="AX22" s="79">
        <v>5.6</v>
      </c>
      <c r="AY22" s="79">
        <v>3.9</v>
      </c>
      <c r="AZ22" s="79">
        <v>4.0999999999999996</v>
      </c>
      <c r="BA22" s="79">
        <v>-8.6999999999999993</v>
      </c>
      <c r="BB22" s="79">
        <v>8.5</v>
      </c>
      <c r="BC22" s="79">
        <v>8.4</v>
      </c>
      <c r="BD22" s="79">
        <v>0.2</v>
      </c>
      <c r="BE22" s="79">
        <v>2.9</v>
      </c>
      <c r="BF22" s="79">
        <v>2.7</v>
      </c>
      <c r="BG22" s="79">
        <v>2.7</v>
      </c>
      <c r="BH22" s="79">
        <v>2.6</v>
      </c>
      <c r="BI22" s="79">
        <v>2.4</v>
      </c>
    </row>
    <row r="23" spans="1:61" ht="15" customHeight="1" x14ac:dyDescent="0.25">
      <c r="A23" s="220" t="s">
        <v>101</v>
      </c>
      <c r="B23" s="79">
        <v>2.7</v>
      </c>
      <c r="C23" s="79">
        <v>4.5</v>
      </c>
      <c r="D23" s="79">
        <v>1.9</v>
      </c>
      <c r="E23" s="79">
        <v>1.8</v>
      </c>
      <c r="F23" s="79">
        <v>-1</v>
      </c>
      <c r="G23" s="79">
        <v>0.4</v>
      </c>
      <c r="H23" s="79">
        <v>0.4</v>
      </c>
      <c r="I23" s="79">
        <v>-4.7</v>
      </c>
      <c r="J23" s="79">
        <v>-1.5</v>
      </c>
      <c r="K23" s="79">
        <v>0.2</v>
      </c>
      <c r="L23" s="79">
        <v>0.2</v>
      </c>
      <c r="M23" s="79">
        <v>2</v>
      </c>
      <c r="N23" s="79">
        <v>-3.6</v>
      </c>
      <c r="O23" s="79">
        <v>1.1000000000000001</v>
      </c>
      <c r="P23" s="79">
        <v>1.1000000000000001</v>
      </c>
      <c r="Q23" s="79">
        <v>1.7</v>
      </c>
      <c r="R23" s="79">
        <v>-2.6</v>
      </c>
      <c r="S23" s="79">
        <v>-1.8</v>
      </c>
      <c r="T23" s="79">
        <v>0.5</v>
      </c>
      <c r="U23" s="79">
        <v>-0.2</v>
      </c>
      <c r="V23" s="79">
        <v>-0.4</v>
      </c>
      <c r="W23" s="79">
        <v>3.3</v>
      </c>
      <c r="X23" s="79">
        <v>-0.4</v>
      </c>
      <c r="Y23" s="79">
        <v>5.6</v>
      </c>
      <c r="Z23" s="79">
        <v>0.7</v>
      </c>
      <c r="AA23" s="79">
        <v>1.2</v>
      </c>
      <c r="AB23" s="79" t="s">
        <v>153</v>
      </c>
      <c r="AC23" s="79">
        <v>-1.1000000000000001</v>
      </c>
      <c r="AD23" s="79">
        <v>1.1000000000000001</v>
      </c>
      <c r="AE23" s="79">
        <v>-1.4</v>
      </c>
      <c r="AF23" s="79">
        <v>3.1</v>
      </c>
      <c r="AG23" s="79">
        <v>0.3</v>
      </c>
      <c r="AH23" s="79">
        <v>0.6</v>
      </c>
      <c r="AI23" s="79">
        <v>-1.5</v>
      </c>
      <c r="AJ23" s="79">
        <v>-2.4</v>
      </c>
      <c r="AK23" s="79">
        <v>0.1</v>
      </c>
      <c r="AL23" s="79">
        <v>-1.2</v>
      </c>
      <c r="AM23" s="79">
        <v>-1.6</v>
      </c>
      <c r="AN23" s="79">
        <v>-2.1</v>
      </c>
      <c r="AO23" s="79">
        <v>0</v>
      </c>
      <c r="AP23" s="79">
        <v>1.6</v>
      </c>
      <c r="AQ23" s="79">
        <v>0</v>
      </c>
      <c r="AR23" s="79">
        <v>-0.7</v>
      </c>
      <c r="AS23" s="79">
        <v>2.1</v>
      </c>
      <c r="AT23" s="79">
        <v>-0.1</v>
      </c>
      <c r="AU23" s="79">
        <v>-0.8</v>
      </c>
      <c r="AV23" s="79">
        <v>3</v>
      </c>
      <c r="AW23" s="79">
        <v>-2.1</v>
      </c>
      <c r="AX23" s="79">
        <v>0.9</v>
      </c>
      <c r="AY23" s="79">
        <v>0.4</v>
      </c>
      <c r="AZ23" s="79">
        <v>-2.2000000000000002</v>
      </c>
      <c r="BA23" s="79">
        <v>4.3</v>
      </c>
      <c r="BB23" s="79">
        <v>-0.6</v>
      </c>
      <c r="BC23" s="79">
        <v>-3.9</v>
      </c>
      <c r="BD23" s="79">
        <v>0.7</v>
      </c>
      <c r="BE23" s="79">
        <v>-1.5</v>
      </c>
      <c r="BF23" s="79">
        <v>-0.4</v>
      </c>
      <c r="BG23" s="79">
        <v>-0.5</v>
      </c>
      <c r="BH23" s="79">
        <v>-0.5</v>
      </c>
      <c r="BI23" s="79">
        <v>-0.4</v>
      </c>
    </row>
    <row r="24" spans="1:61" ht="15" customHeight="1" x14ac:dyDescent="0.25">
      <c r="A24" s="220" t="s">
        <v>102</v>
      </c>
      <c r="B24" s="79">
        <v>-0.4</v>
      </c>
      <c r="C24" s="79">
        <v>4.4000000000000004</v>
      </c>
      <c r="D24" s="79">
        <v>-0.4</v>
      </c>
      <c r="E24" s="79">
        <v>2.2000000000000002</v>
      </c>
      <c r="F24" s="79">
        <v>0.4</v>
      </c>
      <c r="G24" s="79">
        <v>-1</v>
      </c>
      <c r="H24" s="79">
        <v>0.7</v>
      </c>
      <c r="I24" s="79">
        <v>-5.7</v>
      </c>
      <c r="J24" s="79">
        <v>0.7</v>
      </c>
      <c r="K24" s="79">
        <v>-0.1</v>
      </c>
      <c r="L24" s="79">
        <v>2.9</v>
      </c>
      <c r="M24" s="79">
        <v>6.8</v>
      </c>
      <c r="N24" s="79">
        <v>-0.5</v>
      </c>
      <c r="O24" s="79">
        <v>-0.9</v>
      </c>
      <c r="P24" s="79">
        <v>0.5</v>
      </c>
      <c r="Q24" s="79">
        <v>1.7</v>
      </c>
      <c r="R24" s="79">
        <v>-6.9</v>
      </c>
      <c r="S24" s="79">
        <v>-1.5</v>
      </c>
      <c r="T24" s="79">
        <v>-0.5</v>
      </c>
      <c r="U24" s="79">
        <v>-1.4</v>
      </c>
      <c r="V24" s="79">
        <v>0</v>
      </c>
      <c r="W24" s="79">
        <v>2</v>
      </c>
      <c r="X24" s="79">
        <v>-1.3</v>
      </c>
      <c r="Y24" s="79">
        <v>4.5999999999999996</v>
      </c>
      <c r="Z24" s="79">
        <v>-2.9</v>
      </c>
      <c r="AA24" s="79">
        <v>-2.5</v>
      </c>
      <c r="AB24" s="79" t="s">
        <v>153</v>
      </c>
      <c r="AC24" s="79">
        <v>-1.2</v>
      </c>
      <c r="AD24" s="79">
        <v>-0.6</v>
      </c>
      <c r="AE24" s="79">
        <v>-3</v>
      </c>
      <c r="AF24" s="79">
        <v>1.4</v>
      </c>
      <c r="AG24" s="79">
        <v>-5.2</v>
      </c>
      <c r="AH24" s="79">
        <v>-0.2</v>
      </c>
      <c r="AI24" s="79">
        <v>-0.4</v>
      </c>
      <c r="AJ24" s="79">
        <v>-5</v>
      </c>
      <c r="AK24" s="79">
        <v>-4.8</v>
      </c>
      <c r="AL24" s="79">
        <v>-2.9</v>
      </c>
      <c r="AM24" s="79">
        <v>-5.2</v>
      </c>
      <c r="AN24" s="79">
        <v>-2.6</v>
      </c>
      <c r="AO24" s="79">
        <v>-2.2999999999999998</v>
      </c>
      <c r="AP24" s="79">
        <v>4.0999999999999996</v>
      </c>
      <c r="AQ24" s="79">
        <v>-3.4</v>
      </c>
      <c r="AR24" s="79">
        <v>0.8</v>
      </c>
      <c r="AS24" s="79">
        <v>1.1000000000000001</v>
      </c>
      <c r="AT24" s="79">
        <v>0.5</v>
      </c>
      <c r="AU24" s="79">
        <v>1.9</v>
      </c>
      <c r="AV24" s="79">
        <v>3.5</v>
      </c>
      <c r="AW24" s="79">
        <v>-4.2</v>
      </c>
      <c r="AX24" s="79">
        <v>1.2</v>
      </c>
      <c r="AY24" s="79">
        <v>1</v>
      </c>
      <c r="AZ24" s="79">
        <v>-3.9</v>
      </c>
      <c r="BA24" s="79">
        <v>2.4</v>
      </c>
      <c r="BB24" s="79">
        <v>-5.0999999999999996</v>
      </c>
      <c r="BC24" s="79">
        <v>-3</v>
      </c>
      <c r="BD24" s="79">
        <v>-0.5</v>
      </c>
      <c r="BE24" s="79">
        <v>-1.5</v>
      </c>
      <c r="BF24" s="79">
        <v>-0.8</v>
      </c>
      <c r="BG24" s="79">
        <v>-0.6</v>
      </c>
      <c r="BH24" s="79">
        <v>-0.7</v>
      </c>
      <c r="BI24" s="79">
        <v>-0.4</v>
      </c>
    </row>
    <row r="25" spans="1:61" ht="15" customHeight="1" x14ac:dyDescent="0.25">
      <c r="A25" s="220"/>
      <c r="B25" s="79"/>
      <c r="C25" s="79"/>
      <c r="D25" s="79"/>
      <c r="E25" s="79"/>
      <c r="F25" s="79"/>
      <c r="G25" s="79"/>
      <c r="H25" s="79"/>
      <c r="I25" s="79"/>
      <c r="J25" s="79"/>
      <c r="K25" s="79"/>
      <c r="L25" s="79"/>
      <c r="M25" s="79"/>
      <c r="N25" s="79"/>
      <c r="O25" s="79"/>
      <c r="P25" s="79"/>
      <c r="Q25" s="79"/>
      <c r="R25" s="79"/>
      <c r="S25" s="79"/>
      <c r="T25" s="79"/>
      <c r="U25" s="79"/>
      <c r="V25" s="79"/>
      <c r="W25" s="79"/>
      <c r="X25" s="79"/>
      <c r="Y25" s="79"/>
      <c r="Z25" s="79"/>
      <c r="AA25" s="79"/>
      <c r="AB25" s="79"/>
      <c r="AC25" s="79"/>
      <c r="AD25" s="79"/>
      <c r="AE25" s="79"/>
      <c r="AF25" s="79"/>
      <c r="AG25" s="79"/>
      <c r="AH25" s="79"/>
      <c r="AI25" s="79"/>
      <c r="AJ25" s="79"/>
      <c r="AK25" s="79"/>
      <c r="AL25" s="79"/>
      <c r="AM25" s="79"/>
      <c r="AN25" s="79"/>
      <c r="AO25" s="79"/>
      <c r="AP25" s="79"/>
      <c r="AQ25" s="79"/>
      <c r="AR25" s="79"/>
      <c r="AS25" s="79"/>
      <c r="AT25" s="79"/>
      <c r="AU25" s="79"/>
      <c r="AV25" s="79"/>
      <c r="AW25" s="79"/>
      <c r="AX25" s="79"/>
      <c r="AY25" s="79"/>
      <c r="AZ25" s="79"/>
      <c r="BA25" s="79"/>
      <c r="BB25" s="79"/>
      <c r="BC25" s="79"/>
      <c r="BD25" s="79"/>
      <c r="BE25" s="79"/>
      <c r="BF25" s="79"/>
      <c r="BG25" s="79"/>
      <c r="BH25" s="79"/>
      <c r="BI25" s="79"/>
    </row>
    <row r="26" spans="1:61" ht="15" customHeight="1" x14ac:dyDescent="0.25">
      <c r="A26" s="226" t="s">
        <v>78</v>
      </c>
      <c r="B26" s="79"/>
      <c r="C26" s="79"/>
      <c r="D26" s="79"/>
      <c r="E26" s="79"/>
      <c r="F26" s="79"/>
      <c r="G26" s="79"/>
      <c r="H26" s="79"/>
      <c r="I26" s="79"/>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79"/>
      <c r="AU26" s="79"/>
      <c r="AV26" s="79"/>
      <c r="AW26" s="79"/>
      <c r="AX26" s="79"/>
      <c r="AY26" s="79"/>
      <c r="AZ26" s="79"/>
      <c r="BA26" s="79"/>
      <c r="BB26" s="79"/>
      <c r="BC26" s="79"/>
      <c r="BD26" s="79"/>
      <c r="BE26" s="79"/>
      <c r="BF26" s="79"/>
      <c r="BG26" s="79"/>
      <c r="BH26" s="79"/>
      <c r="BI26" s="79"/>
    </row>
    <row r="27" spans="1:61" ht="15" customHeight="1" x14ac:dyDescent="0.25">
      <c r="A27" s="217" t="s">
        <v>103</v>
      </c>
      <c r="B27" s="79">
        <v>7.5</v>
      </c>
      <c r="C27" s="79">
        <v>5.8</v>
      </c>
      <c r="D27" s="79">
        <v>1.9</v>
      </c>
      <c r="E27" s="79">
        <v>9.5</v>
      </c>
      <c r="F27" s="79">
        <v>34</v>
      </c>
      <c r="G27" s="79">
        <v>6.2</v>
      </c>
      <c r="H27" s="79">
        <v>6.9</v>
      </c>
      <c r="I27" s="79">
        <v>4.9000000000000004</v>
      </c>
      <c r="J27" s="79">
        <v>1.8</v>
      </c>
      <c r="K27" s="79">
        <v>8.1999999999999993</v>
      </c>
      <c r="L27" s="79">
        <v>11.9</v>
      </c>
      <c r="M27" s="79">
        <v>9.3000000000000007</v>
      </c>
      <c r="N27" s="79">
        <v>3.5</v>
      </c>
      <c r="O27" s="79">
        <v>1.1000000000000001</v>
      </c>
      <c r="P27" s="79">
        <v>3.4</v>
      </c>
      <c r="Q27" s="79">
        <v>3.5</v>
      </c>
      <c r="R27" s="79">
        <v>-15.9</v>
      </c>
      <c r="S27" s="79">
        <v>-2.5</v>
      </c>
      <c r="T27" s="79">
        <v>-0.5</v>
      </c>
      <c r="U27" s="79">
        <v>4.3</v>
      </c>
      <c r="V27" s="79">
        <v>-1.1000000000000001</v>
      </c>
      <c r="W27" s="79">
        <v>-0.2</v>
      </c>
      <c r="X27" s="79">
        <v>-1.6</v>
      </c>
      <c r="Y27" s="79">
        <v>-2.7</v>
      </c>
      <c r="Z27" s="79">
        <v>0</v>
      </c>
      <c r="AA27" s="79">
        <v>0.2</v>
      </c>
      <c r="AB27" s="79" t="s">
        <v>153</v>
      </c>
      <c r="AC27" s="79">
        <v>0.8</v>
      </c>
      <c r="AD27" s="79">
        <v>1.5</v>
      </c>
      <c r="AE27" s="79">
        <v>-2.8</v>
      </c>
      <c r="AF27" s="79">
        <v>-0.8</v>
      </c>
      <c r="AG27" s="79">
        <v>5.7</v>
      </c>
      <c r="AH27" s="79">
        <v>-0.8</v>
      </c>
      <c r="AI27" s="79">
        <v>-2.6</v>
      </c>
      <c r="AJ27" s="79">
        <v>-1</v>
      </c>
      <c r="AK27" s="79">
        <v>1.3</v>
      </c>
      <c r="AL27" s="79">
        <v>2.7</v>
      </c>
      <c r="AM27" s="79">
        <v>2.7</v>
      </c>
      <c r="AN27" s="79">
        <v>1.7</v>
      </c>
      <c r="AO27" s="79">
        <v>4.5999999999999996</v>
      </c>
      <c r="AP27" s="79">
        <v>-6.6</v>
      </c>
      <c r="AQ27" s="79">
        <v>6.4</v>
      </c>
      <c r="AR27" s="79">
        <v>6.3</v>
      </c>
      <c r="AS27" s="79">
        <v>2.4</v>
      </c>
      <c r="AT27" s="79">
        <v>-1.2</v>
      </c>
      <c r="AU27" s="79">
        <v>-1.8</v>
      </c>
      <c r="AV27" s="79">
        <v>-3</v>
      </c>
      <c r="AW27" s="79">
        <v>-3.4</v>
      </c>
      <c r="AX27" s="79">
        <v>2.8</v>
      </c>
      <c r="AY27" s="79">
        <v>2.2000000000000002</v>
      </c>
      <c r="AZ27" s="79">
        <v>-0.2</v>
      </c>
      <c r="BA27" s="79">
        <v>-3.6</v>
      </c>
      <c r="BB27" s="79">
        <v>10</v>
      </c>
      <c r="BC27" s="79">
        <v>20.7</v>
      </c>
      <c r="BD27" s="79">
        <v>-0.3</v>
      </c>
      <c r="BE27" s="79">
        <v>3.5</v>
      </c>
      <c r="BF27" s="79">
        <v>0.7</v>
      </c>
      <c r="BG27" s="79">
        <v>0.2</v>
      </c>
      <c r="BH27" s="79">
        <v>0.3</v>
      </c>
      <c r="BI27" s="79">
        <v>0.7</v>
      </c>
    </row>
    <row r="28" spans="1:61" ht="15" customHeight="1" x14ac:dyDescent="0.25">
      <c r="A28" s="217" t="s">
        <v>417</v>
      </c>
      <c r="B28" s="79">
        <v>7.1</v>
      </c>
      <c r="C28" s="79">
        <v>3.9</v>
      </c>
      <c r="D28" s="79">
        <v>2.4</v>
      </c>
      <c r="E28" s="79">
        <v>6.9</v>
      </c>
      <c r="F28" s="79">
        <v>20.9</v>
      </c>
      <c r="G28" s="79">
        <v>6.2</v>
      </c>
      <c r="H28" s="79">
        <v>5.8</v>
      </c>
      <c r="I28" s="79">
        <v>4.3</v>
      </c>
      <c r="J28" s="79">
        <v>1.5</v>
      </c>
      <c r="K28" s="79">
        <v>6.3</v>
      </c>
      <c r="L28" s="79">
        <v>7.3</v>
      </c>
      <c r="M28" s="79">
        <v>6</v>
      </c>
      <c r="N28" s="79">
        <v>3.8</v>
      </c>
      <c r="O28" s="79">
        <v>1.2</v>
      </c>
      <c r="P28" s="79">
        <v>2.7</v>
      </c>
      <c r="Q28" s="79">
        <v>3.3</v>
      </c>
      <c r="R28" s="79">
        <v>-6</v>
      </c>
      <c r="S28" s="79">
        <v>-2</v>
      </c>
      <c r="T28" s="79">
        <v>1.8</v>
      </c>
      <c r="U28" s="79">
        <v>2.9</v>
      </c>
      <c r="V28" s="79">
        <v>-1.4</v>
      </c>
      <c r="W28" s="79">
        <v>0.9</v>
      </c>
      <c r="X28" s="79">
        <v>-0.2</v>
      </c>
      <c r="Y28" s="79">
        <v>-1</v>
      </c>
      <c r="Z28" s="79">
        <v>1.3</v>
      </c>
      <c r="AA28" s="79">
        <v>0.7</v>
      </c>
      <c r="AB28" s="79" t="s">
        <v>153</v>
      </c>
      <c r="AC28" s="79">
        <v>-0.5</v>
      </c>
      <c r="AD28" s="79">
        <v>0.9</v>
      </c>
      <c r="AE28" s="79">
        <v>-0.3</v>
      </c>
      <c r="AF28" s="79">
        <v>-0.9</v>
      </c>
      <c r="AG28" s="79">
        <v>3.5</v>
      </c>
      <c r="AH28" s="79">
        <v>0.5</v>
      </c>
      <c r="AI28" s="79">
        <v>-0.8</v>
      </c>
      <c r="AJ28" s="79">
        <v>0</v>
      </c>
      <c r="AK28" s="79">
        <v>0.4</v>
      </c>
      <c r="AL28" s="79">
        <v>0.1</v>
      </c>
      <c r="AM28" s="79">
        <v>1.2</v>
      </c>
      <c r="AN28" s="79">
        <v>1.9</v>
      </c>
      <c r="AO28" s="79">
        <v>2.1</v>
      </c>
      <c r="AP28" s="79">
        <v>-1.4</v>
      </c>
      <c r="AQ28" s="79">
        <v>3.4</v>
      </c>
      <c r="AR28" s="79">
        <v>3</v>
      </c>
      <c r="AS28" s="79">
        <v>0.4</v>
      </c>
      <c r="AT28" s="79">
        <v>0.1</v>
      </c>
      <c r="AU28" s="79">
        <v>-0.1</v>
      </c>
      <c r="AV28" s="79">
        <v>1.9</v>
      </c>
      <c r="AW28" s="79">
        <v>-1</v>
      </c>
      <c r="AX28" s="79">
        <v>0.9</v>
      </c>
      <c r="AY28" s="79">
        <v>0.5</v>
      </c>
      <c r="AZ28" s="79">
        <v>1</v>
      </c>
      <c r="BA28" s="79">
        <v>0.4</v>
      </c>
      <c r="BB28" s="79">
        <v>4.8</v>
      </c>
      <c r="BC28" s="79">
        <v>9.1999999999999993</v>
      </c>
      <c r="BD28" s="79">
        <v>5.9</v>
      </c>
      <c r="BE28" s="79">
        <v>2.2999999999999998</v>
      </c>
      <c r="BF28" s="79">
        <v>1.9</v>
      </c>
      <c r="BG28" s="79">
        <v>1.5</v>
      </c>
      <c r="BH28" s="79">
        <v>1.3</v>
      </c>
      <c r="BI28" s="79">
        <v>1.2</v>
      </c>
    </row>
    <row r="29" spans="1:61" ht="15" customHeight="1" x14ac:dyDescent="0.25">
      <c r="A29" s="220" t="s">
        <v>418</v>
      </c>
      <c r="B29" s="79">
        <v>11.5</v>
      </c>
      <c r="C29" s="79">
        <v>21.3</v>
      </c>
      <c r="D29" s="79">
        <v>-9.4</v>
      </c>
      <c r="E29" s="79">
        <v>36.9</v>
      </c>
      <c r="F29" s="79">
        <v>136.6</v>
      </c>
      <c r="G29" s="79">
        <v>6.6</v>
      </c>
      <c r="H29" s="79">
        <v>13.9</v>
      </c>
      <c r="I29" s="79">
        <v>7.9</v>
      </c>
      <c r="J29" s="79">
        <v>5.4</v>
      </c>
      <c r="K29" s="79">
        <v>18</v>
      </c>
      <c r="L29" s="79">
        <v>43</v>
      </c>
      <c r="M29" s="79">
        <v>34.1</v>
      </c>
      <c r="N29" s="79">
        <v>2.5</v>
      </c>
      <c r="O29" s="79">
        <v>-1.6</v>
      </c>
      <c r="P29" s="79">
        <v>6.6</v>
      </c>
      <c r="Q29" s="79">
        <v>9.6</v>
      </c>
      <c r="R29" s="79">
        <v>-51.8</v>
      </c>
      <c r="S29" s="79">
        <v>-4.2</v>
      </c>
      <c r="T29" s="79">
        <v>-18.3</v>
      </c>
      <c r="U29" s="79">
        <v>25</v>
      </c>
      <c r="V29" s="79">
        <v>7.4</v>
      </c>
      <c r="W29" s="79">
        <v>-5</v>
      </c>
      <c r="X29" s="79">
        <v>-8.8000000000000007</v>
      </c>
      <c r="Y29" s="79">
        <v>-10.3</v>
      </c>
      <c r="Z29" s="79">
        <v>-9.4</v>
      </c>
      <c r="AA29" s="79">
        <v>-1.5</v>
      </c>
      <c r="AB29" s="79" t="s">
        <v>153</v>
      </c>
      <c r="AC29" s="79">
        <v>17.8</v>
      </c>
      <c r="AD29" s="79">
        <v>6.4</v>
      </c>
      <c r="AE29" s="79">
        <v>-20.5</v>
      </c>
      <c r="AF29" s="79">
        <v>22.1</v>
      </c>
      <c r="AG29" s="79">
        <v>57.6</v>
      </c>
      <c r="AH29" s="79">
        <v>-5.4</v>
      </c>
      <c r="AI29" s="79">
        <v>-8</v>
      </c>
      <c r="AJ29" s="79">
        <v>0.2</v>
      </c>
      <c r="AK29" s="79">
        <v>16.8</v>
      </c>
      <c r="AL29" s="79">
        <v>32</v>
      </c>
      <c r="AM29" s="79">
        <v>18</v>
      </c>
      <c r="AN29" s="79">
        <v>3.8</v>
      </c>
      <c r="AO29" s="79">
        <v>22.8</v>
      </c>
      <c r="AP29" s="79">
        <v>-30.5</v>
      </c>
      <c r="AQ29" s="79">
        <v>27.4</v>
      </c>
      <c r="AR29" s="79">
        <v>27.1</v>
      </c>
      <c r="AS29" s="79">
        <v>8.6</v>
      </c>
      <c r="AT29" s="79">
        <v>-5.9</v>
      </c>
      <c r="AU29" s="79">
        <v>-8.4</v>
      </c>
      <c r="AV29" s="79">
        <v>-29.9</v>
      </c>
      <c r="AW29" s="79">
        <v>-17.899999999999999</v>
      </c>
      <c r="AX29" s="79">
        <v>22.4</v>
      </c>
      <c r="AY29" s="79">
        <v>17.8</v>
      </c>
      <c r="AZ29" s="79">
        <v>-6.2</v>
      </c>
      <c r="BA29" s="79">
        <v>-27.6</v>
      </c>
      <c r="BB29" s="79">
        <v>61.2</v>
      </c>
      <c r="BC29" s="79">
        <v>90.7</v>
      </c>
      <c r="BD29" s="79">
        <v>-14.5</v>
      </c>
      <c r="BE29" s="79">
        <v>8.1999999999999993</v>
      </c>
      <c r="BF29" s="79">
        <v>-5.4</v>
      </c>
      <c r="BG29" s="79">
        <v>-6.7</v>
      </c>
      <c r="BH29" s="79">
        <v>-5.5</v>
      </c>
      <c r="BI29" s="79">
        <v>-2.7</v>
      </c>
    </row>
    <row r="30" spans="1:61" ht="15" customHeight="1" x14ac:dyDescent="0.25">
      <c r="A30" s="220" t="s">
        <v>419</v>
      </c>
      <c r="B30" s="79">
        <v>6.7</v>
      </c>
      <c r="C30" s="79">
        <v>4</v>
      </c>
      <c r="D30" s="79">
        <v>9.9</v>
      </c>
      <c r="E30" s="79">
        <v>5.5</v>
      </c>
      <c r="F30" s="79">
        <v>35.700000000000003</v>
      </c>
      <c r="G30" s="79">
        <v>5.4</v>
      </c>
      <c r="H30" s="79">
        <v>4.5</v>
      </c>
      <c r="I30" s="79">
        <v>5.0999999999999996</v>
      </c>
      <c r="J30" s="79">
        <v>-0.1</v>
      </c>
      <c r="K30" s="79">
        <v>8</v>
      </c>
      <c r="L30" s="79">
        <v>6.6</v>
      </c>
      <c r="M30" s="79">
        <v>2.8</v>
      </c>
      <c r="N30" s="79">
        <v>3.3</v>
      </c>
      <c r="O30" s="79">
        <v>3.5</v>
      </c>
      <c r="P30" s="79">
        <v>3.2</v>
      </c>
      <c r="Q30" s="79">
        <v>-1.4</v>
      </c>
      <c r="R30" s="79">
        <v>-10</v>
      </c>
      <c r="S30" s="79">
        <v>-3.2</v>
      </c>
      <c r="T30" s="79">
        <v>1.3</v>
      </c>
      <c r="U30" s="79">
        <v>0.9</v>
      </c>
      <c r="V30" s="79">
        <v>-4</v>
      </c>
      <c r="W30" s="79">
        <v>-1.7</v>
      </c>
      <c r="X30" s="79">
        <v>-2.8</v>
      </c>
      <c r="Y30" s="79">
        <v>-4.7</v>
      </c>
      <c r="Z30" s="79">
        <v>-0.6</v>
      </c>
      <c r="AA30" s="79">
        <v>-0.6</v>
      </c>
      <c r="AB30" s="79" t="s">
        <v>153</v>
      </c>
      <c r="AC30" s="79">
        <v>-0.5</v>
      </c>
      <c r="AD30" s="79">
        <v>1.5</v>
      </c>
      <c r="AE30" s="79">
        <v>-4</v>
      </c>
      <c r="AF30" s="79">
        <v>-4.3</v>
      </c>
      <c r="AG30" s="79">
        <v>0.4</v>
      </c>
      <c r="AH30" s="79">
        <v>-2</v>
      </c>
      <c r="AI30" s="79">
        <v>-4.7</v>
      </c>
      <c r="AJ30" s="79">
        <v>-3.3</v>
      </c>
      <c r="AK30" s="79">
        <v>-1.1000000000000001</v>
      </c>
      <c r="AL30" s="79">
        <v>-0.8</v>
      </c>
      <c r="AM30" s="79">
        <v>0</v>
      </c>
      <c r="AN30" s="79">
        <v>0.6</v>
      </c>
      <c r="AO30" s="79">
        <v>1.6</v>
      </c>
      <c r="AP30" s="79">
        <v>-3.4</v>
      </c>
      <c r="AQ30" s="79">
        <v>4.2</v>
      </c>
      <c r="AR30" s="79">
        <v>2.8</v>
      </c>
      <c r="AS30" s="79">
        <v>1.9</v>
      </c>
      <c r="AT30" s="79">
        <v>-0.5</v>
      </c>
      <c r="AU30" s="79">
        <v>-1</v>
      </c>
      <c r="AV30" s="79">
        <v>1.8</v>
      </c>
      <c r="AW30" s="79">
        <v>-2.4</v>
      </c>
      <c r="AX30" s="79">
        <v>0.8</v>
      </c>
      <c r="AY30" s="79">
        <v>0.2</v>
      </c>
      <c r="AZ30" s="79">
        <v>0.1</v>
      </c>
      <c r="BA30" s="79">
        <v>-2.2000000000000002</v>
      </c>
      <c r="BB30" s="79">
        <v>6.4</v>
      </c>
      <c r="BC30" s="79">
        <v>14.7</v>
      </c>
      <c r="BD30" s="79">
        <v>-0.9</v>
      </c>
      <c r="BE30" s="79">
        <v>3</v>
      </c>
      <c r="BF30" s="79">
        <v>1.9</v>
      </c>
      <c r="BG30" s="79">
        <v>1.5</v>
      </c>
      <c r="BH30" s="79">
        <v>1.3</v>
      </c>
      <c r="BI30" s="79">
        <v>1.2</v>
      </c>
    </row>
    <row r="31" spans="1:61" ht="15" customHeight="1" x14ac:dyDescent="0.25">
      <c r="A31" s="220"/>
      <c r="B31" s="79"/>
      <c r="C31" s="79"/>
      <c r="D31" s="79"/>
      <c r="E31" s="79"/>
      <c r="F31" s="79"/>
      <c r="G31" s="79"/>
      <c r="H31" s="79"/>
      <c r="I31" s="79"/>
      <c r="J31" s="79"/>
      <c r="K31" s="79"/>
      <c r="L31" s="79"/>
      <c r="M31" s="79"/>
      <c r="N31" s="79"/>
      <c r="O31" s="79"/>
      <c r="P31" s="79"/>
      <c r="Q31" s="79"/>
      <c r="R31" s="79"/>
      <c r="S31" s="79"/>
      <c r="T31" s="79"/>
      <c r="U31" s="79"/>
      <c r="V31" s="79"/>
      <c r="W31" s="79"/>
      <c r="X31" s="79"/>
      <c r="Y31" s="79"/>
      <c r="Z31" s="79"/>
      <c r="AA31" s="79"/>
      <c r="AB31" s="79"/>
      <c r="AC31" s="79"/>
      <c r="AD31" s="79"/>
      <c r="AE31" s="79"/>
      <c r="AF31" s="79"/>
      <c r="AG31" s="79"/>
      <c r="AH31" s="79"/>
      <c r="AI31" s="79"/>
      <c r="AJ31" s="79"/>
      <c r="AK31" s="79"/>
      <c r="AL31" s="79"/>
      <c r="AM31" s="79"/>
      <c r="AN31" s="79"/>
      <c r="AO31" s="79"/>
      <c r="AP31" s="79"/>
      <c r="AQ31" s="79"/>
      <c r="AR31" s="79"/>
      <c r="AS31" s="79"/>
      <c r="AT31" s="79"/>
      <c r="AU31" s="79"/>
      <c r="AV31" s="79"/>
      <c r="AW31" s="79"/>
      <c r="AX31" s="79"/>
      <c r="AY31" s="79"/>
      <c r="AZ31" s="79"/>
      <c r="BA31" s="79"/>
      <c r="BB31" s="79"/>
      <c r="BC31" s="79"/>
      <c r="BD31" s="79"/>
      <c r="BE31" s="79"/>
      <c r="BF31" s="79"/>
      <c r="BG31" s="79"/>
      <c r="BH31" s="79"/>
      <c r="BI31" s="79"/>
    </row>
    <row r="32" spans="1:61" ht="15" customHeight="1" x14ac:dyDescent="0.25">
      <c r="A32" s="217" t="s">
        <v>420</v>
      </c>
      <c r="B32" s="79">
        <v>7</v>
      </c>
      <c r="C32" s="79">
        <v>3.9</v>
      </c>
      <c r="D32" s="79">
        <v>3.5</v>
      </c>
      <c r="E32" s="79">
        <v>6.6</v>
      </c>
      <c r="F32" s="79">
        <v>23.2</v>
      </c>
      <c r="G32" s="79">
        <v>6.1</v>
      </c>
      <c r="H32" s="79">
        <v>5.6</v>
      </c>
      <c r="I32" s="79">
        <v>4.4000000000000004</v>
      </c>
      <c r="J32" s="79">
        <v>1.3</v>
      </c>
      <c r="K32" s="79">
        <v>6.5</v>
      </c>
      <c r="L32" s="79">
        <v>7.2</v>
      </c>
      <c r="M32" s="79">
        <v>5.5</v>
      </c>
      <c r="N32" s="79">
        <v>3.7</v>
      </c>
      <c r="O32" s="79">
        <v>1.6</v>
      </c>
      <c r="P32" s="79">
        <v>2.8</v>
      </c>
      <c r="Q32" s="79">
        <v>2.4</v>
      </c>
      <c r="R32" s="79">
        <v>-6.9</v>
      </c>
      <c r="S32" s="79">
        <v>-2.2999999999999998</v>
      </c>
      <c r="T32" s="79">
        <v>1.6</v>
      </c>
      <c r="U32" s="79">
        <v>2.4</v>
      </c>
      <c r="V32" s="79">
        <v>-2</v>
      </c>
      <c r="W32" s="79">
        <v>0.3</v>
      </c>
      <c r="X32" s="79">
        <v>-0.8</v>
      </c>
      <c r="Y32" s="79">
        <v>-2</v>
      </c>
      <c r="Z32" s="79">
        <v>0.8</v>
      </c>
      <c r="AA32" s="79">
        <v>0.3</v>
      </c>
      <c r="AB32" s="79" t="s">
        <v>153</v>
      </c>
      <c r="AC32" s="79">
        <v>-0.5</v>
      </c>
      <c r="AD32" s="79">
        <v>1.1000000000000001</v>
      </c>
      <c r="AE32" s="79">
        <v>-1.4</v>
      </c>
      <c r="AF32" s="79">
        <v>-2</v>
      </c>
      <c r="AG32" s="79">
        <v>2.5</v>
      </c>
      <c r="AH32" s="79">
        <v>-0.3</v>
      </c>
      <c r="AI32" s="79">
        <v>-2.1</v>
      </c>
      <c r="AJ32" s="79">
        <v>-1.1000000000000001</v>
      </c>
      <c r="AK32" s="79">
        <v>-0.1</v>
      </c>
      <c r="AL32" s="79">
        <v>-0.2</v>
      </c>
      <c r="AM32" s="79">
        <v>0.7</v>
      </c>
      <c r="AN32" s="79">
        <v>1.4</v>
      </c>
      <c r="AO32" s="79">
        <v>1.9</v>
      </c>
      <c r="AP32" s="79">
        <v>-2.1</v>
      </c>
      <c r="AQ32" s="79">
        <v>3.7</v>
      </c>
      <c r="AR32" s="79">
        <v>2.9</v>
      </c>
      <c r="AS32" s="79">
        <v>1</v>
      </c>
      <c r="AT32" s="79">
        <v>-0.1</v>
      </c>
      <c r="AU32" s="79">
        <v>-0.5</v>
      </c>
      <c r="AV32" s="79">
        <v>1.8</v>
      </c>
      <c r="AW32" s="79">
        <v>-1.5</v>
      </c>
      <c r="AX32" s="79">
        <v>0.8</v>
      </c>
      <c r="AY32" s="79">
        <v>0.4</v>
      </c>
      <c r="AZ32" s="79">
        <v>0.7</v>
      </c>
      <c r="BA32" s="79">
        <v>-0.6</v>
      </c>
      <c r="BB32" s="79">
        <v>5.5</v>
      </c>
      <c r="BC32" s="79">
        <v>11.5</v>
      </c>
      <c r="BD32" s="79">
        <v>3</v>
      </c>
      <c r="BE32" s="79">
        <v>2.6</v>
      </c>
      <c r="BF32" s="79">
        <v>1.9</v>
      </c>
      <c r="BG32" s="79">
        <v>1.5</v>
      </c>
      <c r="BH32" s="79">
        <v>1.3</v>
      </c>
      <c r="BI32" s="79">
        <v>1.2</v>
      </c>
    </row>
    <row r="33" spans="1:61" ht="15" customHeight="1" x14ac:dyDescent="0.25">
      <c r="A33" s="220"/>
      <c r="B33" s="79"/>
      <c r="C33" s="79"/>
      <c r="D33" s="79"/>
      <c r="E33" s="79"/>
      <c r="F33" s="79"/>
      <c r="G33" s="79"/>
      <c r="H33" s="79"/>
      <c r="I33" s="79"/>
      <c r="J33" s="79"/>
      <c r="K33" s="79"/>
      <c r="L33" s="79"/>
      <c r="M33" s="79"/>
      <c r="N33" s="79"/>
      <c r="O33" s="79"/>
      <c r="P33" s="79"/>
      <c r="Q33" s="79"/>
      <c r="R33" s="79"/>
      <c r="S33" s="79"/>
      <c r="T33" s="79"/>
      <c r="U33" s="79"/>
      <c r="V33" s="79"/>
      <c r="W33" s="79"/>
      <c r="X33" s="79"/>
      <c r="Y33" s="79"/>
      <c r="Z33" s="79"/>
      <c r="AA33" s="79"/>
      <c r="AB33" s="79"/>
      <c r="AC33" s="79"/>
      <c r="AD33" s="79"/>
      <c r="AE33" s="79"/>
      <c r="AF33" s="79"/>
      <c r="AG33" s="79"/>
      <c r="AH33" s="79"/>
      <c r="AI33" s="79"/>
      <c r="AJ33" s="79"/>
      <c r="AK33" s="79"/>
      <c r="AL33" s="79"/>
      <c r="AM33" s="79"/>
      <c r="AN33" s="79"/>
      <c r="AO33" s="79"/>
      <c r="AP33" s="79"/>
      <c r="AQ33" s="79"/>
      <c r="AR33" s="79"/>
      <c r="AS33" s="79"/>
      <c r="AT33" s="79"/>
      <c r="AU33" s="79"/>
      <c r="AV33" s="79"/>
      <c r="AW33" s="79"/>
      <c r="AX33" s="79"/>
      <c r="AY33" s="79"/>
      <c r="AZ33" s="79"/>
      <c r="BA33" s="79"/>
      <c r="BB33" s="79"/>
      <c r="BC33" s="79"/>
      <c r="BD33" s="79"/>
      <c r="BE33" s="79"/>
      <c r="BF33" s="79"/>
      <c r="BG33" s="79"/>
      <c r="BH33" s="79"/>
      <c r="BI33" s="79"/>
    </row>
    <row r="34" spans="1:61" ht="15" customHeight="1" x14ac:dyDescent="0.25">
      <c r="A34" s="220" t="s">
        <v>22</v>
      </c>
      <c r="B34" s="79">
        <v>5.2</v>
      </c>
      <c r="C34" s="79">
        <v>3.4</v>
      </c>
      <c r="D34" s="79">
        <v>2.6</v>
      </c>
      <c r="E34" s="79">
        <v>8</v>
      </c>
      <c r="F34" s="79">
        <v>27.6</v>
      </c>
      <c r="G34" s="79">
        <v>6.9</v>
      </c>
      <c r="H34" s="79">
        <v>6.7</v>
      </c>
      <c r="I34" s="79">
        <v>3.4</v>
      </c>
      <c r="J34" s="79">
        <v>0.6</v>
      </c>
      <c r="K34" s="79">
        <v>7.8</v>
      </c>
      <c r="L34" s="79">
        <v>11.9</v>
      </c>
      <c r="M34" s="79">
        <v>12.1</v>
      </c>
      <c r="N34" s="79">
        <v>4.4000000000000004</v>
      </c>
      <c r="O34" s="79">
        <v>0.5</v>
      </c>
      <c r="P34" s="79">
        <v>4.5999999999999996</v>
      </c>
      <c r="Q34" s="79">
        <v>2.1</v>
      </c>
      <c r="R34" s="79">
        <v>-14</v>
      </c>
      <c r="S34" s="79">
        <v>-5</v>
      </c>
      <c r="T34" s="79">
        <v>0.3</v>
      </c>
      <c r="U34" s="79">
        <v>3.7</v>
      </c>
      <c r="V34" s="79">
        <v>-0.8</v>
      </c>
      <c r="W34" s="79">
        <v>0.3</v>
      </c>
      <c r="X34" s="79">
        <v>-2</v>
      </c>
      <c r="Y34" s="79">
        <v>-2.2999999999999998</v>
      </c>
      <c r="Z34" s="79">
        <v>0.4</v>
      </c>
      <c r="AA34" s="79">
        <v>0.8</v>
      </c>
      <c r="AB34" s="79" t="s">
        <v>153</v>
      </c>
      <c r="AC34" s="79">
        <v>0.7</v>
      </c>
      <c r="AD34" s="79">
        <v>2.7</v>
      </c>
      <c r="AE34" s="79">
        <v>-1.6</v>
      </c>
      <c r="AF34" s="79">
        <v>-1.5</v>
      </c>
      <c r="AG34" s="79">
        <v>5.7</v>
      </c>
      <c r="AH34" s="79">
        <v>0.7</v>
      </c>
      <c r="AI34" s="79">
        <v>-1.8</v>
      </c>
      <c r="AJ34" s="79">
        <v>-1</v>
      </c>
      <c r="AK34" s="79">
        <v>0.8</v>
      </c>
      <c r="AL34" s="79">
        <v>3.1</v>
      </c>
      <c r="AM34" s="79">
        <v>2.9</v>
      </c>
      <c r="AN34" s="79">
        <v>1.4</v>
      </c>
      <c r="AO34" s="79">
        <v>4.4000000000000004</v>
      </c>
      <c r="AP34" s="79">
        <v>-5.8</v>
      </c>
      <c r="AQ34" s="79">
        <v>4.5999999999999996</v>
      </c>
      <c r="AR34" s="79">
        <v>4.7</v>
      </c>
      <c r="AS34" s="79">
        <v>2.4</v>
      </c>
      <c r="AT34" s="79">
        <v>-0.8</v>
      </c>
      <c r="AU34" s="79">
        <v>-1.9</v>
      </c>
      <c r="AV34" s="79">
        <v>-1.9</v>
      </c>
      <c r="AW34" s="79">
        <v>-2.8</v>
      </c>
      <c r="AX34" s="79">
        <v>2.6</v>
      </c>
      <c r="AY34" s="79">
        <v>2.1</v>
      </c>
      <c r="AZ34" s="79">
        <v>0.4</v>
      </c>
      <c r="BA34" s="79">
        <v>-2.9</v>
      </c>
      <c r="BB34" s="79">
        <v>8.8000000000000007</v>
      </c>
      <c r="BC34" s="79">
        <v>17.399999999999999</v>
      </c>
      <c r="BD34" s="79">
        <v>1</v>
      </c>
      <c r="BE34" s="79">
        <v>3.4</v>
      </c>
      <c r="BF34" s="79">
        <v>1.1000000000000001</v>
      </c>
      <c r="BG34" s="79">
        <v>0.7</v>
      </c>
      <c r="BH34" s="79">
        <v>0.7</v>
      </c>
      <c r="BI34" s="79">
        <v>0.9</v>
      </c>
    </row>
    <row r="35" spans="1:61" ht="15" customHeight="1" x14ac:dyDescent="0.25">
      <c r="A35" s="217" t="s">
        <v>421</v>
      </c>
      <c r="B35" s="79">
        <v>4.9000000000000004</v>
      </c>
      <c r="C35" s="79">
        <v>2.6</v>
      </c>
      <c r="D35" s="79">
        <v>3.3</v>
      </c>
      <c r="E35" s="79">
        <v>6.8</v>
      </c>
      <c r="F35" s="79">
        <v>18.899999999999999</v>
      </c>
      <c r="G35" s="79">
        <v>6.6</v>
      </c>
      <c r="H35" s="79">
        <v>5.2</v>
      </c>
      <c r="I35" s="79">
        <v>2.5</v>
      </c>
      <c r="J35" s="79">
        <v>0.2</v>
      </c>
      <c r="K35" s="79">
        <v>6.3</v>
      </c>
      <c r="L35" s="79">
        <v>6.8</v>
      </c>
      <c r="M35" s="79">
        <v>8.5</v>
      </c>
      <c r="N35" s="79">
        <v>3.8</v>
      </c>
      <c r="O35" s="79">
        <v>1.1000000000000001</v>
      </c>
      <c r="P35" s="79">
        <v>4.0999999999999996</v>
      </c>
      <c r="Q35" s="79">
        <v>1.8</v>
      </c>
      <c r="R35" s="79">
        <v>-6</v>
      </c>
      <c r="S35" s="79">
        <v>-2.9</v>
      </c>
      <c r="T35" s="79">
        <v>1.3</v>
      </c>
      <c r="U35" s="79">
        <v>3.6</v>
      </c>
      <c r="V35" s="79">
        <v>-1.3</v>
      </c>
      <c r="W35" s="79">
        <v>0.8</v>
      </c>
      <c r="X35" s="79">
        <v>-0.6</v>
      </c>
      <c r="Y35" s="79">
        <v>-1.5</v>
      </c>
      <c r="Z35" s="79">
        <v>1.6</v>
      </c>
      <c r="AA35" s="79">
        <v>1.9</v>
      </c>
      <c r="AB35" s="79" t="s">
        <v>153</v>
      </c>
      <c r="AC35" s="79">
        <v>0</v>
      </c>
      <c r="AD35" s="79">
        <v>2.7</v>
      </c>
      <c r="AE35" s="79">
        <v>0.6</v>
      </c>
      <c r="AF35" s="79">
        <v>-1</v>
      </c>
      <c r="AG35" s="79">
        <v>5.0999999999999996</v>
      </c>
      <c r="AH35" s="79">
        <v>2.1</v>
      </c>
      <c r="AI35" s="79">
        <v>0.6</v>
      </c>
      <c r="AJ35" s="79">
        <v>0.1</v>
      </c>
      <c r="AK35" s="79">
        <v>1.1000000000000001</v>
      </c>
      <c r="AL35" s="79">
        <v>2</v>
      </c>
      <c r="AM35" s="79">
        <v>2.1</v>
      </c>
      <c r="AN35" s="79">
        <v>2.1</v>
      </c>
      <c r="AO35" s="79">
        <v>2.9</v>
      </c>
      <c r="AP35" s="79">
        <v>-2.5</v>
      </c>
      <c r="AQ35" s="79">
        <v>2.7</v>
      </c>
      <c r="AR35" s="79">
        <v>2</v>
      </c>
      <c r="AS35" s="79">
        <v>0.9</v>
      </c>
      <c r="AT35" s="79">
        <v>0.2</v>
      </c>
      <c r="AU35" s="79">
        <v>-0.7</v>
      </c>
      <c r="AV35" s="79">
        <v>1.4</v>
      </c>
      <c r="AW35" s="79">
        <v>-1.2</v>
      </c>
      <c r="AX35" s="79">
        <v>1.7</v>
      </c>
      <c r="AY35" s="79">
        <v>1.6</v>
      </c>
      <c r="AZ35" s="79">
        <v>1.2</v>
      </c>
      <c r="BA35" s="79">
        <v>0.1</v>
      </c>
      <c r="BB35" s="79">
        <v>5.9</v>
      </c>
      <c r="BC35" s="79">
        <v>11</v>
      </c>
      <c r="BD35" s="79">
        <v>6.9</v>
      </c>
      <c r="BE35" s="79">
        <v>2.5</v>
      </c>
      <c r="BF35" s="79">
        <v>2.2000000000000002</v>
      </c>
      <c r="BG35" s="79">
        <v>1.7</v>
      </c>
      <c r="BH35" s="79">
        <v>1.5</v>
      </c>
      <c r="BI35" s="79">
        <v>1.4</v>
      </c>
    </row>
    <row r="36" spans="1:61" ht="15" customHeight="1" x14ac:dyDescent="0.25">
      <c r="A36" s="220" t="s">
        <v>418</v>
      </c>
      <c r="B36" s="79">
        <v>9</v>
      </c>
      <c r="C36" s="79">
        <v>11.9</v>
      </c>
      <c r="D36" s="79">
        <v>-3</v>
      </c>
      <c r="E36" s="79">
        <v>17.399999999999999</v>
      </c>
      <c r="F36" s="79">
        <v>95.8</v>
      </c>
      <c r="G36" s="79">
        <v>10</v>
      </c>
      <c r="H36" s="79">
        <v>15.9</v>
      </c>
      <c r="I36" s="79">
        <v>7.9</v>
      </c>
      <c r="J36" s="79">
        <v>3.1</v>
      </c>
      <c r="K36" s="79">
        <v>17.3</v>
      </c>
      <c r="L36" s="79">
        <v>41.3</v>
      </c>
      <c r="M36" s="79">
        <v>33.4</v>
      </c>
      <c r="N36" s="79">
        <v>7.5</v>
      </c>
      <c r="O36" s="79">
        <v>-2.5</v>
      </c>
      <c r="P36" s="79">
        <v>7.3</v>
      </c>
      <c r="Q36" s="79">
        <v>5.0999999999999996</v>
      </c>
      <c r="R36" s="79">
        <v>-46.6</v>
      </c>
      <c r="S36" s="79">
        <v>-22</v>
      </c>
      <c r="T36" s="79">
        <v>-11.3</v>
      </c>
      <c r="U36" s="79">
        <v>16.100000000000001</v>
      </c>
      <c r="V36" s="79">
        <v>15.4</v>
      </c>
      <c r="W36" s="79">
        <v>1</v>
      </c>
      <c r="X36" s="79">
        <v>-12.7</v>
      </c>
      <c r="Y36" s="79">
        <v>-1.4</v>
      </c>
      <c r="Z36" s="79">
        <v>-6.4</v>
      </c>
      <c r="AA36" s="79">
        <v>-1.5</v>
      </c>
      <c r="AB36" s="79" t="s">
        <v>153</v>
      </c>
      <c r="AC36" s="79">
        <v>15.4</v>
      </c>
      <c r="AD36" s="79">
        <v>8.4</v>
      </c>
      <c r="AE36" s="79">
        <v>-13.5</v>
      </c>
      <c r="AF36" s="79">
        <v>13</v>
      </c>
      <c r="AG36" s="79">
        <v>54.9</v>
      </c>
      <c r="AH36" s="79">
        <v>1.3</v>
      </c>
      <c r="AI36" s="79">
        <v>-9.5</v>
      </c>
      <c r="AJ36" s="79">
        <v>1.9</v>
      </c>
      <c r="AK36" s="79">
        <v>10.199999999999999</v>
      </c>
      <c r="AL36" s="79">
        <v>32.700000000000003</v>
      </c>
      <c r="AM36" s="79">
        <v>20.9</v>
      </c>
      <c r="AN36" s="79">
        <v>0.9</v>
      </c>
      <c r="AO36" s="79">
        <v>23.5</v>
      </c>
      <c r="AP36" s="79">
        <v>-27.8</v>
      </c>
      <c r="AQ36" s="79">
        <v>18.7</v>
      </c>
      <c r="AR36" s="79">
        <v>24.8</v>
      </c>
      <c r="AS36" s="79">
        <v>9.4</v>
      </c>
      <c r="AT36" s="79">
        <v>-5.5</v>
      </c>
      <c r="AU36" s="79">
        <v>-9.6</v>
      </c>
      <c r="AV36" s="79">
        <v>-26.3</v>
      </c>
      <c r="AW36" s="79">
        <v>-17.2</v>
      </c>
      <c r="AX36" s="79">
        <v>18.899999999999999</v>
      </c>
      <c r="AY36" s="79">
        <v>16.600000000000001</v>
      </c>
      <c r="AZ36" s="79">
        <v>-5.8</v>
      </c>
      <c r="BA36" s="79">
        <v>-28.3</v>
      </c>
      <c r="BB36" s="79">
        <v>59.9</v>
      </c>
      <c r="BC36" s="79">
        <v>88.5</v>
      </c>
      <c r="BD36" s="79">
        <v>-14</v>
      </c>
      <c r="BE36" s="79">
        <v>8.9</v>
      </c>
      <c r="BF36" s="79">
        <v>-5.8</v>
      </c>
      <c r="BG36" s="79">
        <v>-6.7</v>
      </c>
      <c r="BH36" s="79">
        <v>-5.5</v>
      </c>
      <c r="BI36" s="79">
        <v>-2.6</v>
      </c>
    </row>
    <row r="37" spans="1:61" ht="15" customHeight="1" x14ac:dyDescent="0.25">
      <c r="A37" s="220" t="s">
        <v>419</v>
      </c>
      <c r="B37" s="79">
        <v>4.4000000000000004</v>
      </c>
      <c r="C37" s="79">
        <v>2</v>
      </c>
      <c r="D37" s="79">
        <v>3.6</v>
      </c>
      <c r="E37" s="79">
        <v>7.1</v>
      </c>
      <c r="F37" s="79">
        <v>25.8</v>
      </c>
      <c r="G37" s="79">
        <v>4.9000000000000004</v>
      </c>
      <c r="H37" s="79">
        <v>4.0999999999999996</v>
      </c>
      <c r="I37" s="79">
        <v>2.4</v>
      </c>
      <c r="J37" s="79">
        <v>0.1</v>
      </c>
      <c r="K37" s="79">
        <v>5.0999999999999996</v>
      </c>
      <c r="L37" s="79">
        <v>6.8</v>
      </c>
      <c r="M37" s="79">
        <v>7.5</v>
      </c>
      <c r="N37" s="79">
        <v>4.2</v>
      </c>
      <c r="O37" s="79">
        <v>1.5</v>
      </c>
      <c r="P37" s="79">
        <v>4.0999999999999996</v>
      </c>
      <c r="Q37" s="79">
        <v>0.7</v>
      </c>
      <c r="R37" s="79">
        <v>-9</v>
      </c>
      <c r="S37" s="79">
        <v>-2.5</v>
      </c>
      <c r="T37" s="79">
        <v>1</v>
      </c>
      <c r="U37" s="79">
        <v>0.6</v>
      </c>
      <c r="V37" s="79">
        <v>-3.4</v>
      </c>
      <c r="W37" s="79">
        <v>-1.4</v>
      </c>
      <c r="X37" s="79">
        <v>-2.7</v>
      </c>
      <c r="Y37" s="79">
        <v>-4.5999999999999996</v>
      </c>
      <c r="Z37" s="79">
        <v>-1.2</v>
      </c>
      <c r="AA37" s="79">
        <v>-1.4</v>
      </c>
      <c r="AB37" s="79" t="s">
        <v>153</v>
      </c>
      <c r="AC37" s="79">
        <v>-0.5</v>
      </c>
      <c r="AD37" s="79">
        <v>1.5</v>
      </c>
      <c r="AE37" s="79">
        <v>-4</v>
      </c>
      <c r="AF37" s="79">
        <v>-4.5</v>
      </c>
      <c r="AG37" s="79">
        <v>0.2</v>
      </c>
      <c r="AH37" s="79">
        <v>-1.9</v>
      </c>
      <c r="AI37" s="79">
        <v>-5</v>
      </c>
      <c r="AJ37" s="79">
        <v>-3.6</v>
      </c>
      <c r="AK37" s="79">
        <v>-1.7</v>
      </c>
      <c r="AL37" s="79">
        <v>-1.3</v>
      </c>
      <c r="AM37" s="79">
        <v>-0.5</v>
      </c>
      <c r="AN37" s="79">
        <v>0.5</v>
      </c>
      <c r="AO37" s="79">
        <v>1.1000000000000001</v>
      </c>
      <c r="AP37" s="79">
        <v>-3.1</v>
      </c>
      <c r="AQ37" s="79">
        <v>3.4</v>
      </c>
      <c r="AR37" s="79">
        <v>2.2999999999999998</v>
      </c>
      <c r="AS37" s="79">
        <v>1.8</v>
      </c>
      <c r="AT37" s="79">
        <v>-0.3</v>
      </c>
      <c r="AU37" s="79">
        <v>-0.7</v>
      </c>
      <c r="AV37" s="79">
        <v>2.1</v>
      </c>
      <c r="AW37" s="79">
        <v>-1.7</v>
      </c>
      <c r="AX37" s="79">
        <v>0.7</v>
      </c>
      <c r="AY37" s="79">
        <v>-0.3</v>
      </c>
      <c r="AZ37" s="79">
        <v>0.7</v>
      </c>
      <c r="BA37" s="79">
        <v>-1.8</v>
      </c>
      <c r="BB37" s="79">
        <v>5.0999999999999996</v>
      </c>
      <c r="BC37" s="79">
        <v>11.2</v>
      </c>
      <c r="BD37" s="79">
        <v>-1.5</v>
      </c>
      <c r="BE37" s="79">
        <v>2.9</v>
      </c>
      <c r="BF37" s="79">
        <v>1.9</v>
      </c>
      <c r="BG37" s="79">
        <v>1.5</v>
      </c>
      <c r="BH37" s="79">
        <v>1.3</v>
      </c>
      <c r="BI37" s="79">
        <v>1.2</v>
      </c>
    </row>
    <row r="38" spans="1:61" ht="15" customHeight="1" x14ac:dyDescent="0.25">
      <c r="A38" s="220"/>
      <c r="B38" s="79"/>
      <c r="C38" s="79"/>
      <c r="D38" s="79"/>
      <c r="E38" s="79"/>
      <c r="F38" s="79"/>
      <c r="G38" s="79"/>
      <c r="H38" s="79"/>
      <c r="I38" s="79"/>
      <c r="J38" s="79"/>
      <c r="K38" s="79"/>
      <c r="L38" s="79"/>
      <c r="M38" s="79"/>
      <c r="N38" s="79"/>
      <c r="O38" s="79"/>
      <c r="P38" s="79"/>
      <c r="Q38" s="79"/>
      <c r="R38" s="79"/>
      <c r="S38" s="79"/>
      <c r="T38" s="79"/>
      <c r="U38" s="79"/>
      <c r="V38" s="79"/>
      <c r="W38" s="79"/>
      <c r="X38" s="79"/>
      <c r="Y38" s="79"/>
      <c r="Z38" s="79"/>
      <c r="AA38" s="79"/>
      <c r="AB38" s="79" t="s">
        <v>153</v>
      </c>
      <c r="AC38" s="79"/>
      <c r="AD38" s="79"/>
      <c r="AE38" s="79"/>
      <c r="AF38" s="79"/>
      <c r="AG38" s="79"/>
      <c r="AH38" s="79"/>
      <c r="AI38" s="79"/>
      <c r="AJ38" s="79"/>
      <c r="AK38" s="79"/>
      <c r="AL38" s="79"/>
      <c r="AM38" s="79"/>
      <c r="AN38" s="79"/>
      <c r="AO38" s="79"/>
      <c r="AP38" s="79"/>
      <c r="AQ38" s="79"/>
      <c r="AR38" s="79"/>
      <c r="AS38" s="79"/>
      <c r="AT38" s="79"/>
      <c r="AU38" s="79"/>
      <c r="AV38" s="79"/>
      <c r="AW38" s="79"/>
      <c r="AX38" s="79"/>
      <c r="AY38" s="79"/>
      <c r="AZ38" s="79"/>
      <c r="BA38" s="79"/>
      <c r="BB38" s="79"/>
      <c r="BC38" s="79"/>
      <c r="BD38" s="79"/>
      <c r="BE38" s="79"/>
      <c r="BF38" s="79"/>
      <c r="BG38" s="79"/>
      <c r="BH38" s="79"/>
      <c r="BI38" s="79"/>
    </row>
    <row r="39" spans="1:61" ht="15" customHeight="1" x14ac:dyDescent="0.25">
      <c r="A39" s="220" t="s">
        <v>105</v>
      </c>
      <c r="B39" s="79">
        <v>4.8</v>
      </c>
      <c r="C39" s="79">
        <v>2.5</v>
      </c>
      <c r="D39" s="79">
        <v>3.3</v>
      </c>
      <c r="E39" s="79">
        <v>6.8</v>
      </c>
      <c r="F39" s="79">
        <v>20</v>
      </c>
      <c r="G39" s="79">
        <v>6.3</v>
      </c>
      <c r="H39" s="79">
        <v>5</v>
      </c>
      <c r="I39" s="79">
        <v>2.5</v>
      </c>
      <c r="J39" s="79">
        <v>0.2</v>
      </c>
      <c r="K39" s="79">
        <v>6</v>
      </c>
      <c r="L39" s="79">
        <v>6.8</v>
      </c>
      <c r="M39" s="79">
        <v>8.3000000000000007</v>
      </c>
      <c r="N39" s="79">
        <v>3.9</v>
      </c>
      <c r="O39" s="79">
        <v>1.2</v>
      </c>
      <c r="P39" s="79">
        <v>4.0999999999999996</v>
      </c>
      <c r="Q39" s="79">
        <v>1.6</v>
      </c>
      <c r="R39" s="79">
        <v>-6.7</v>
      </c>
      <c r="S39" s="79">
        <v>-2.8</v>
      </c>
      <c r="T39" s="79">
        <v>1.2</v>
      </c>
      <c r="U39" s="79">
        <v>2.8</v>
      </c>
      <c r="V39" s="79">
        <v>-1.9</v>
      </c>
      <c r="W39" s="79">
        <v>0.2</v>
      </c>
      <c r="X39" s="79">
        <v>-1.1000000000000001</v>
      </c>
      <c r="Y39" s="79">
        <v>-2.2999999999999998</v>
      </c>
      <c r="Z39" s="79">
        <v>0.8</v>
      </c>
      <c r="AA39" s="79">
        <v>0.9</v>
      </c>
      <c r="AB39" s="79" t="s">
        <v>153</v>
      </c>
      <c r="AC39" s="79">
        <v>-0.2</v>
      </c>
      <c r="AD39" s="79">
        <v>2.2999999999999998</v>
      </c>
      <c r="AE39" s="79">
        <v>-0.9</v>
      </c>
      <c r="AF39" s="79">
        <v>-2.1</v>
      </c>
      <c r="AG39" s="79">
        <v>3.3</v>
      </c>
      <c r="AH39" s="79">
        <v>0.7</v>
      </c>
      <c r="AI39" s="79">
        <v>-1.3</v>
      </c>
      <c r="AJ39" s="79">
        <v>-1.1000000000000001</v>
      </c>
      <c r="AK39" s="79">
        <v>0.1</v>
      </c>
      <c r="AL39" s="79">
        <v>0.8</v>
      </c>
      <c r="AM39" s="79">
        <v>1.1000000000000001</v>
      </c>
      <c r="AN39" s="79">
        <v>1.5</v>
      </c>
      <c r="AO39" s="79">
        <v>2.2000000000000002</v>
      </c>
      <c r="AP39" s="79">
        <v>-2.7</v>
      </c>
      <c r="AQ39" s="79">
        <v>3</v>
      </c>
      <c r="AR39" s="79">
        <v>2.1</v>
      </c>
      <c r="AS39" s="79">
        <v>1.2</v>
      </c>
      <c r="AT39" s="79">
        <v>0</v>
      </c>
      <c r="AU39" s="79">
        <v>-0.7</v>
      </c>
      <c r="AV39" s="79">
        <v>1.6</v>
      </c>
      <c r="AW39" s="79">
        <v>-1.4</v>
      </c>
      <c r="AX39" s="79">
        <v>1.3</v>
      </c>
      <c r="AY39" s="79">
        <v>0.9</v>
      </c>
      <c r="AZ39" s="79">
        <v>1</v>
      </c>
      <c r="BA39" s="79">
        <v>-0.7</v>
      </c>
      <c r="BB39" s="79">
        <v>5.6</v>
      </c>
      <c r="BC39" s="79">
        <v>11.1</v>
      </c>
      <c r="BD39" s="79">
        <v>3.4</v>
      </c>
      <c r="BE39" s="79">
        <v>2.7</v>
      </c>
      <c r="BF39" s="79">
        <v>2.1</v>
      </c>
      <c r="BG39" s="79">
        <v>1.6</v>
      </c>
      <c r="BH39" s="79">
        <v>1.4</v>
      </c>
      <c r="BI39" s="79">
        <v>1.3</v>
      </c>
    </row>
    <row r="40" spans="1:61" ht="15" customHeight="1" x14ac:dyDescent="0.25">
      <c r="A40"/>
      <c r="B40" s="227"/>
      <c r="C40" s="227"/>
      <c r="D40" s="227"/>
      <c r="E40" s="227"/>
      <c r="F40" s="227"/>
      <c r="G40" s="227"/>
      <c r="H40" s="227"/>
      <c r="I40" s="227"/>
      <c r="J40" s="227"/>
      <c r="K40" s="227"/>
      <c r="L40" s="227"/>
      <c r="M40" s="227"/>
      <c r="N40" s="227"/>
      <c r="O40" s="227"/>
      <c r="P40" s="227"/>
      <c r="Q40" s="227"/>
      <c r="R40" s="227"/>
      <c r="S40" s="227"/>
      <c r="T40" s="227"/>
      <c r="U40" s="227"/>
      <c r="V40" s="227"/>
      <c r="W40" s="227"/>
      <c r="X40" s="227"/>
      <c r="Y40" s="227"/>
      <c r="Z40" s="227"/>
      <c r="AA40" s="227"/>
      <c r="AB40" s="79" t="s">
        <v>153</v>
      </c>
      <c r="AC40" s="227"/>
      <c r="AD40" s="227"/>
      <c r="AE40" s="227"/>
      <c r="AF40" s="227"/>
      <c r="AG40" s="227"/>
      <c r="AH40" s="227"/>
      <c r="AI40" s="227"/>
      <c r="AJ40" s="227"/>
      <c r="AK40" s="227"/>
      <c r="AL40" s="227"/>
      <c r="AM40" s="227"/>
      <c r="AN40" s="227"/>
      <c r="AO40" s="227"/>
      <c r="AP40" s="227"/>
      <c r="AQ40" s="227"/>
      <c r="AR40" s="227"/>
      <c r="AS40" s="227"/>
      <c r="AT40" s="227"/>
      <c r="AU40" s="227"/>
      <c r="AV40" s="227"/>
      <c r="AW40" s="227"/>
      <c r="AX40" s="227"/>
      <c r="AY40" s="227"/>
      <c r="AZ40" s="227"/>
      <c r="BA40" s="227"/>
      <c r="BB40" s="227"/>
      <c r="BC40" s="227"/>
      <c r="BD40" s="227"/>
      <c r="BE40" s="227"/>
      <c r="BF40" s="227"/>
      <c r="BG40" s="227"/>
      <c r="BH40" s="227"/>
      <c r="BI40" s="227"/>
    </row>
    <row r="41" spans="1:61" ht="15" customHeight="1" x14ac:dyDescent="0.25">
      <c r="A41" s="220" t="s">
        <v>106</v>
      </c>
      <c r="B41" s="79">
        <v>5.7</v>
      </c>
      <c r="C41" s="79">
        <v>2.9</v>
      </c>
      <c r="D41" s="79">
        <v>-0.7</v>
      </c>
      <c r="E41" s="79">
        <v>1.7</v>
      </c>
      <c r="F41" s="79">
        <v>18</v>
      </c>
      <c r="G41" s="79">
        <v>2.7</v>
      </c>
      <c r="H41" s="79">
        <v>5.5</v>
      </c>
      <c r="I41" s="79">
        <v>-1.1000000000000001</v>
      </c>
      <c r="J41" s="79">
        <v>-1.8</v>
      </c>
      <c r="K41" s="79">
        <v>3</v>
      </c>
      <c r="L41" s="79">
        <v>10.8</v>
      </c>
      <c r="M41" s="79">
        <v>20.5</v>
      </c>
      <c r="N41" s="79">
        <v>2.7</v>
      </c>
      <c r="O41" s="79">
        <v>2.9</v>
      </c>
      <c r="P41" s="79">
        <v>8.9</v>
      </c>
      <c r="Q41" s="79">
        <v>3.1</v>
      </c>
      <c r="R41" s="79">
        <v>-15.3</v>
      </c>
      <c r="S41" s="79">
        <v>-9.5</v>
      </c>
      <c r="T41" s="79">
        <v>2.9</v>
      </c>
      <c r="U41" s="79">
        <v>7.9</v>
      </c>
      <c r="V41" s="79">
        <v>-6.7</v>
      </c>
      <c r="W41" s="79">
        <v>1.8</v>
      </c>
      <c r="X41" s="79">
        <v>-3.5</v>
      </c>
      <c r="Y41" s="79">
        <v>0</v>
      </c>
      <c r="Z41" s="79">
        <v>1.5</v>
      </c>
      <c r="AA41" s="79">
        <v>-3.5</v>
      </c>
      <c r="AB41" s="79" t="s">
        <v>153</v>
      </c>
      <c r="AC41" s="79">
        <v>2.2999999999999998</v>
      </c>
      <c r="AD41" s="79">
        <v>8.4</v>
      </c>
      <c r="AE41" s="79">
        <v>-3.2</v>
      </c>
      <c r="AF41" s="79">
        <v>2.4</v>
      </c>
      <c r="AG41" s="79">
        <v>12.2</v>
      </c>
      <c r="AH41" s="79">
        <v>-1</v>
      </c>
      <c r="AI41" s="79">
        <v>-4.0999999999999996</v>
      </c>
      <c r="AJ41" s="79">
        <v>-8.6</v>
      </c>
      <c r="AK41" s="79">
        <v>-1.9</v>
      </c>
      <c r="AL41" s="79">
        <v>2.6</v>
      </c>
      <c r="AM41" s="79">
        <v>0.9</v>
      </c>
      <c r="AN41" s="79">
        <v>-2.2000000000000002</v>
      </c>
      <c r="AO41" s="79">
        <v>-2</v>
      </c>
      <c r="AP41" s="79">
        <v>-1</v>
      </c>
      <c r="AQ41" s="79">
        <v>5.4</v>
      </c>
      <c r="AR41" s="79">
        <v>-0.9</v>
      </c>
      <c r="AS41" s="79">
        <v>5.8</v>
      </c>
      <c r="AT41" s="79">
        <v>-2.9</v>
      </c>
      <c r="AU41" s="79">
        <v>0.2</v>
      </c>
      <c r="AV41" s="79">
        <v>10</v>
      </c>
      <c r="AW41" s="79">
        <v>-2.5</v>
      </c>
      <c r="AX41" s="79">
        <v>0.1</v>
      </c>
      <c r="AY41" s="79">
        <v>-1.7</v>
      </c>
      <c r="AZ41" s="79">
        <v>3.6</v>
      </c>
      <c r="BA41" s="79">
        <v>-0.8</v>
      </c>
      <c r="BB41" s="79">
        <v>5.9</v>
      </c>
      <c r="BC41" s="79">
        <v>8.8000000000000007</v>
      </c>
      <c r="BD41" s="79">
        <v>3.4</v>
      </c>
      <c r="BE41" s="79">
        <v>2.5</v>
      </c>
      <c r="BF41" s="79">
        <v>1.9</v>
      </c>
      <c r="BG41" s="79">
        <v>1.5</v>
      </c>
      <c r="BH41" s="79">
        <v>1.3</v>
      </c>
      <c r="BI41" s="79">
        <v>1.2</v>
      </c>
    </row>
    <row r="42" spans="1:61" ht="15" customHeight="1" x14ac:dyDescent="0.25">
      <c r="A42" s="217" t="s">
        <v>107</v>
      </c>
      <c r="B42" s="79">
        <v>0.9</v>
      </c>
      <c r="C42" s="79">
        <v>0.4</v>
      </c>
      <c r="D42" s="79">
        <v>-4.0999999999999996</v>
      </c>
      <c r="E42" s="79">
        <v>-5.0999999999999996</v>
      </c>
      <c r="F42" s="79">
        <v>-2</v>
      </c>
      <c r="G42" s="79">
        <v>-3.6</v>
      </c>
      <c r="H42" s="79">
        <v>0.5</v>
      </c>
      <c r="I42" s="79">
        <v>-3.6</v>
      </c>
      <c r="J42" s="79">
        <v>-2</v>
      </c>
      <c r="K42" s="79">
        <v>-3.1</v>
      </c>
      <c r="L42" s="79">
        <v>4</v>
      </c>
      <c r="M42" s="79">
        <v>12.2</v>
      </c>
      <c r="N42" s="79">
        <v>-1.1000000000000001</v>
      </c>
      <c r="O42" s="79">
        <v>1.7</v>
      </c>
      <c r="P42" s="79">
        <v>4.8</v>
      </c>
      <c r="Q42" s="79">
        <v>1.5</v>
      </c>
      <c r="R42" s="79">
        <v>-8.6999999999999993</v>
      </c>
      <c r="S42" s="79">
        <v>-6.6</v>
      </c>
      <c r="T42" s="79">
        <v>1.6</v>
      </c>
      <c r="U42" s="79">
        <v>5</v>
      </c>
      <c r="V42" s="79">
        <v>-4.8</v>
      </c>
      <c r="W42" s="79">
        <v>1.5</v>
      </c>
      <c r="X42" s="79">
        <v>-2.4</v>
      </c>
      <c r="Y42" s="79">
        <v>2.2999999999999998</v>
      </c>
      <c r="Z42" s="79">
        <v>0.7</v>
      </c>
      <c r="AA42" s="79">
        <v>-4.5</v>
      </c>
      <c r="AB42" s="79" t="s">
        <v>153</v>
      </c>
      <c r="AC42" s="79">
        <v>2.5</v>
      </c>
      <c r="AD42" s="79">
        <v>6</v>
      </c>
      <c r="AE42" s="79">
        <v>-2.2999999999999998</v>
      </c>
      <c r="AF42" s="79">
        <v>4.5999999999999996</v>
      </c>
      <c r="AG42" s="79">
        <v>8.9</v>
      </c>
      <c r="AH42" s="79">
        <v>-1.7</v>
      </c>
      <c r="AI42" s="79">
        <v>-2.8</v>
      </c>
      <c r="AJ42" s="79">
        <v>-7.5</v>
      </c>
      <c r="AK42" s="79">
        <v>-2</v>
      </c>
      <c r="AL42" s="79">
        <v>1.8</v>
      </c>
      <c r="AM42" s="79">
        <v>-0.2</v>
      </c>
      <c r="AN42" s="79">
        <v>-3.7</v>
      </c>
      <c r="AO42" s="79">
        <v>-4.2</v>
      </c>
      <c r="AP42" s="79">
        <v>1.7</v>
      </c>
      <c r="AQ42" s="79">
        <v>2.4</v>
      </c>
      <c r="AR42" s="79">
        <v>-3</v>
      </c>
      <c r="AS42" s="79">
        <v>4.5999999999999996</v>
      </c>
      <c r="AT42" s="79">
        <v>-2.9</v>
      </c>
      <c r="AU42" s="79">
        <v>0.8</v>
      </c>
      <c r="AV42" s="79">
        <v>8.4</v>
      </c>
      <c r="AW42" s="79">
        <v>-1.1000000000000001</v>
      </c>
      <c r="AX42" s="79">
        <v>-1.2</v>
      </c>
      <c r="AY42" s="79">
        <v>-2.5</v>
      </c>
      <c r="AZ42" s="79">
        <v>2.6</v>
      </c>
      <c r="BA42" s="79">
        <v>-0.2</v>
      </c>
      <c r="BB42" s="79">
        <v>0.4</v>
      </c>
      <c r="BC42" s="79">
        <v>-2.2000000000000002</v>
      </c>
      <c r="BD42" s="79">
        <v>-0.1</v>
      </c>
      <c r="BE42" s="79">
        <v>-0.1</v>
      </c>
      <c r="BF42" s="79">
        <v>-0.2</v>
      </c>
      <c r="BG42" s="79">
        <v>-0.2</v>
      </c>
      <c r="BH42" s="79">
        <v>-0.1</v>
      </c>
      <c r="BI42" s="79">
        <v>-0.1</v>
      </c>
    </row>
    <row r="43" spans="1:61" ht="15" customHeight="1" x14ac:dyDescent="0.25">
      <c r="A43" s="220"/>
      <c r="B43" s="79"/>
      <c r="C43" s="79"/>
      <c r="D43" s="79"/>
      <c r="E43" s="79"/>
      <c r="F43" s="79"/>
      <c r="G43" s="79"/>
      <c r="H43" s="79"/>
      <c r="I43" s="79"/>
      <c r="J43" s="79"/>
      <c r="K43" s="79"/>
      <c r="L43" s="79"/>
      <c r="M43" s="79"/>
      <c r="N43" s="79"/>
      <c r="O43" s="79"/>
      <c r="P43" s="79"/>
      <c r="Q43" s="79"/>
      <c r="R43" s="79"/>
      <c r="S43" s="79"/>
      <c r="T43" s="79"/>
      <c r="U43" s="79"/>
      <c r="V43" s="79"/>
      <c r="W43" s="79"/>
      <c r="X43" s="79"/>
      <c r="Y43" s="79"/>
      <c r="Z43" s="79"/>
      <c r="AA43" s="79"/>
      <c r="AB43" s="79"/>
      <c r="AC43" s="79"/>
      <c r="AD43" s="79"/>
      <c r="AE43" s="79"/>
      <c r="AF43" s="79"/>
      <c r="AG43" s="79"/>
      <c r="AH43" s="79"/>
      <c r="AI43" s="79"/>
      <c r="AJ43" s="79"/>
      <c r="AK43" s="79"/>
      <c r="AL43" s="79"/>
      <c r="AM43" s="79"/>
      <c r="AN43" s="79"/>
      <c r="AO43" s="79"/>
      <c r="AP43" s="79"/>
      <c r="AQ43" s="79"/>
      <c r="AR43" s="79"/>
      <c r="AS43" s="79"/>
      <c r="AT43" s="79"/>
      <c r="AU43" s="79"/>
      <c r="AV43" s="79"/>
      <c r="AW43" s="79"/>
      <c r="AX43" s="79"/>
      <c r="AY43" s="79"/>
      <c r="AZ43" s="79"/>
      <c r="BA43" s="79"/>
      <c r="BB43" s="79"/>
      <c r="BC43" s="79"/>
      <c r="BD43" s="79"/>
      <c r="BE43" s="79"/>
      <c r="BF43" s="79"/>
      <c r="BG43" s="79"/>
      <c r="BH43" s="79"/>
      <c r="BI43" s="79"/>
    </row>
    <row r="44" spans="1:61" ht="15" customHeight="1" x14ac:dyDescent="0.25">
      <c r="A44" s="220" t="s">
        <v>108</v>
      </c>
      <c r="B44" s="79">
        <v>0.6</v>
      </c>
      <c r="C44" s="79">
        <v>0.6</v>
      </c>
      <c r="D44" s="79">
        <v>3.8</v>
      </c>
      <c r="E44" s="79">
        <v>4.3</v>
      </c>
      <c r="F44" s="79">
        <v>3.9</v>
      </c>
      <c r="G44" s="79">
        <v>2.8</v>
      </c>
      <c r="H44" s="79">
        <v>3.9</v>
      </c>
      <c r="I44" s="79">
        <v>1</v>
      </c>
      <c r="J44" s="79">
        <v>-0.8</v>
      </c>
      <c r="K44" s="79">
        <v>0.9</v>
      </c>
      <c r="L44" s="79">
        <v>-0.2</v>
      </c>
      <c r="M44" s="79">
        <v>3.7</v>
      </c>
      <c r="N44" s="79">
        <v>3.7</v>
      </c>
      <c r="O44" s="79">
        <v>3.3</v>
      </c>
      <c r="P44" s="79">
        <v>4.4000000000000004</v>
      </c>
      <c r="Q44" s="79">
        <v>3.4</v>
      </c>
      <c r="R44" s="79">
        <v>2.5</v>
      </c>
      <c r="S44" s="79">
        <v>2.5</v>
      </c>
      <c r="T44" s="79">
        <v>3.3</v>
      </c>
      <c r="U44" s="79">
        <v>3.8</v>
      </c>
      <c r="V44" s="79">
        <v>4.4000000000000004</v>
      </c>
      <c r="W44" s="79">
        <v>4.4000000000000004</v>
      </c>
      <c r="X44" s="79">
        <v>2.8</v>
      </c>
      <c r="Y44" s="79">
        <v>5.8</v>
      </c>
      <c r="Z44" s="79">
        <v>6.6</v>
      </c>
      <c r="AA44" s="79">
        <v>6.2</v>
      </c>
      <c r="AB44" s="79">
        <v>4.0999999999999996</v>
      </c>
      <c r="AC44" s="79">
        <v>4.0999999999999996</v>
      </c>
      <c r="AD44" s="79">
        <v>4.0999999999999996</v>
      </c>
      <c r="AE44" s="79">
        <v>2.6</v>
      </c>
      <c r="AF44" s="79">
        <v>3.3</v>
      </c>
      <c r="AG44" s="79">
        <v>3.9</v>
      </c>
      <c r="AH44" s="79">
        <v>2.2000000000000002</v>
      </c>
      <c r="AI44" s="79">
        <v>2.2999999999999998</v>
      </c>
      <c r="AJ44" s="79">
        <v>3.7</v>
      </c>
      <c r="AK44" s="79">
        <v>4.5</v>
      </c>
      <c r="AL44" s="79">
        <v>4.9000000000000004</v>
      </c>
      <c r="AM44" s="79">
        <v>5.9</v>
      </c>
      <c r="AN44" s="79">
        <v>4.3</v>
      </c>
      <c r="AO44" s="79">
        <v>2.2000000000000002</v>
      </c>
      <c r="AP44" s="79">
        <v>2.8</v>
      </c>
      <c r="AQ44" s="79">
        <v>5.9</v>
      </c>
      <c r="AR44" s="79">
        <v>6.9</v>
      </c>
      <c r="AS44" s="79">
        <v>7.4</v>
      </c>
      <c r="AT44" s="79">
        <v>8</v>
      </c>
      <c r="AU44" s="79">
        <v>8.8000000000000007</v>
      </c>
      <c r="AV44" s="79">
        <v>5.2</v>
      </c>
      <c r="AW44" s="79">
        <v>7.1</v>
      </c>
      <c r="AX44" s="79">
        <v>8.9</v>
      </c>
      <c r="AY44" s="79">
        <v>9.3000000000000007</v>
      </c>
      <c r="AZ44" s="79">
        <v>6.9</v>
      </c>
      <c r="BA44" s="79">
        <v>5.0999999999999996</v>
      </c>
      <c r="BB44" s="79">
        <v>12.1</v>
      </c>
      <c r="BC44" s="79">
        <v>9.1999999999999993</v>
      </c>
      <c r="BD44" s="79">
        <v>9.1</v>
      </c>
      <c r="BE44" s="79">
        <v>8.6</v>
      </c>
      <c r="BF44" s="79">
        <v>8.4</v>
      </c>
      <c r="BG44" s="79">
        <v>8.3000000000000007</v>
      </c>
      <c r="BH44" s="79">
        <v>7.9</v>
      </c>
      <c r="BI44" s="79">
        <v>7.1</v>
      </c>
    </row>
    <row r="45" spans="1:61" ht="15" customHeight="1" x14ac:dyDescent="0.25">
      <c r="A45" s="220"/>
      <c r="B45" s="217"/>
      <c r="C45" s="217"/>
      <c r="D45" s="217"/>
      <c r="E45" s="217"/>
      <c r="F45" s="217"/>
      <c r="G45" s="217"/>
      <c r="H45" s="217"/>
      <c r="I45" s="217"/>
      <c r="J45" s="217"/>
      <c r="K45" s="217"/>
      <c r="L45" s="217"/>
      <c r="M45" s="217"/>
      <c r="N45" s="217"/>
      <c r="O45" s="217"/>
      <c r="P45" s="217"/>
      <c r="Q45" s="217"/>
      <c r="R45" s="217"/>
      <c r="S45" s="217"/>
      <c r="T45" s="217"/>
      <c r="U45" s="217"/>
      <c r="V45" s="217"/>
      <c r="W45" s="217"/>
      <c r="X45" s="217"/>
      <c r="Y45" s="217"/>
      <c r="Z45" s="217"/>
      <c r="AA45" s="217"/>
      <c r="AB45" s="217"/>
      <c r="AC45" s="217"/>
      <c r="AD45" s="217"/>
      <c r="AE45" s="217"/>
      <c r="AF45" s="217"/>
      <c r="AG45" s="217"/>
      <c r="AH45" s="217"/>
      <c r="AI45" s="217"/>
      <c r="AJ45" s="217"/>
      <c r="AK45" s="217"/>
      <c r="AL45" s="217"/>
      <c r="AM45" s="217"/>
      <c r="AN45" s="217"/>
      <c r="AO45" s="217"/>
      <c r="AP45" s="217"/>
      <c r="AQ45" s="217"/>
      <c r="AR45" s="217"/>
      <c r="AS45" s="217"/>
      <c r="AT45" s="217"/>
      <c r="AU45" s="217"/>
      <c r="AV45" s="217"/>
      <c r="AW45" s="217"/>
      <c r="AX45" s="217"/>
      <c r="AY45" s="217"/>
      <c r="AZ45" s="217"/>
      <c r="BA45" s="217"/>
      <c r="BB45" s="217"/>
      <c r="BC45" s="217"/>
      <c r="BD45" s="217"/>
      <c r="BE45" s="217"/>
      <c r="BF45" s="217"/>
      <c r="BG45" s="217"/>
      <c r="BH45" s="217"/>
      <c r="BI45" s="217"/>
    </row>
    <row r="46" spans="1:61" ht="15" customHeight="1" x14ac:dyDescent="0.25">
      <c r="A46"/>
      <c r="B46" s="228"/>
      <c r="C46" s="228"/>
      <c r="D46" s="228"/>
      <c r="E46" s="228"/>
      <c r="F46" s="228"/>
      <c r="G46" s="228"/>
      <c r="H46" s="228"/>
      <c r="I46" s="228"/>
      <c r="J46" s="228"/>
      <c r="K46" s="228"/>
      <c r="L46" s="228"/>
      <c r="M46" s="228"/>
      <c r="N46" s="228"/>
      <c r="O46" s="228"/>
      <c r="P46" s="228"/>
      <c r="Q46" s="228"/>
      <c r="R46" s="228"/>
      <c r="S46" s="228"/>
      <c r="T46" s="228"/>
      <c r="U46" s="228"/>
      <c r="V46" s="228"/>
      <c r="W46" s="228"/>
      <c r="X46" s="228"/>
      <c r="Y46" s="228"/>
      <c r="Z46" s="228"/>
      <c r="AA46" s="228"/>
      <c r="AB46" s="228"/>
      <c r="AC46" s="228"/>
      <c r="AD46" s="228"/>
      <c r="AE46" s="228"/>
      <c r="AF46" s="228"/>
      <c r="AG46" s="228"/>
      <c r="AH46" s="228"/>
      <c r="AI46" s="228"/>
      <c r="AJ46" s="228"/>
      <c r="AK46" s="228"/>
      <c r="AL46" s="228"/>
      <c r="AM46" s="228"/>
      <c r="AN46" s="228"/>
      <c r="AO46" s="228"/>
      <c r="AP46" s="228"/>
      <c r="AQ46" s="228"/>
      <c r="AR46" s="228"/>
      <c r="AS46" s="228"/>
      <c r="AT46" s="228"/>
      <c r="AU46" s="228"/>
      <c r="AV46" s="228"/>
      <c r="AW46" s="228"/>
      <c r="AX46" s="228"/>
      <c r="AY46" s="228"/>
      <c r="AZ46" s="228"/>
      <c r="BA46" s="228"/>
      <c r="BB46" s="228"/>
      <c r="BC46" s="228"/>
      <c r="BD46" s="228"/>
      <c r="BE46" s="228"/>
      <c r="BF46" s="228"/>
      <c r="BG46" s="228"/>
      <c r="BH46" s="228"/>
      <c r="BI46" s="228"/>
    </row>
    <row r="47" spans="1:61" ht="15" customHeight="1" x14ac:dyDescent="0.25">
      <c r="A47" s="222" t="s">
        <v>109</v>
      </c>
      <c r="B47"/>
      <c r="C47"/>
      <c r="D47"/>
      <c r="E47"/>
      <c r="F47"/>
      <c r="G47"/>
      <c r="H47"/>
      <c r="I47"/>
      <c r="J47"/>
      <c r="K47"/>
      <c r="L47"/>
      <c r="M47"/>
      <c r="N47"/>
      <c r="O47"/>
      <c r="P47"/>
      <c r="Q47"/>
      <c r="R47"/>
      <c r="S47"/>
      <c r="T47"/>
      <c r="U47"/>
      <c r="V47"/>
      <c r="W47"/>
      <c r="X47"/>
      <c r="Y47"/>
      <c r="Z47"/>
      <c r="AA47"/>
      <c r="AB47"/>
      <c r="AC47" s="229"/>
      <c r="AD47" s="229"/>
      <c r="AE47" s="229"/>
      <c r="AF47" s="229"/>
      <c r="AG47" s="229"/>
      <c r="AH47" s="229"/>
      <c r="AI47" s="229"/>
      <c r="AJ47" s="229"/>
      <c r="AK47" s="229"/>
      <c r="AL47" s="229"/>
      <c r="AM47" s="229"/>
      <c r="AN47" s="229"/>
      <c r="AO47" s="229"/>
      <c r="AP47" s="229"/>
      <c r="AQ47" s="229"/>
      <c r="AR47" s="229"/>
      <c r="AS47" s="229"/>
      <c r="AT47" s="229"/>
      <c r="AU47" s="229"/>
      <c r="AV47" s="229"/>
      <c r="AW47" s="229"/>
      <c r="AX47" s="229"/>
      <c r="AY47" s="229"/>
      <c r="AZ47" s="229"/>
      <c r="BA47" s="229"/>
      <c r="BB47" s="229"/>
      <c r="BC47" s="229"/>
      <c r="BD47" s="229"/>
      <c r="BE47" s="229"/>
      <c r="BF47" s="229"/>
      <c r="BG47" s="229"/>
      <c r="BH47" s="229"/>
      <c r="BI47" s="229"/>
    </row>
    <row r="48" spans="1:61" ht="15" customHeight="1" x14ac:dyDescent="0.25">
      <c r="A48" s="224" t="s">
        <v>422</v>
      </c>
      <c r="B48" s="228"/>
      <c r="C48" s="228"/>
      <c r="D48" s="228"/>
      <c r="E48" s="228"/>
      <c r="F48" s="228"/>
      <c r="G48" s="228"/>
      <c r="H48" s="228"/>
      <c r="I48" s="228"/>
      <c r="J48" s="228"/>
      <c r="K48" s="228"/>
      <c r="L48" s="228"/>
      <c r="M48" s="228"/>
      <c r="N48" s="228"/>
      <c r="O48" s="228"/>
      <c r="P48" s="228"/>
      <c r="Q48" s="228"/>
      <c r="R48" s="228"/>
      <c r="S48" s="228"/>
      <c r="T48" s="228"/>
      <c r="U48" s="228"/>
      <c r="V48" s="228"/>
      <c r="W48" s="228"/>
      <c r="X48" s="228"/>
      <c r="Y48" s="228"/>
      <c r="Z48" s="228"/>
      <c r="AA48" s="228"/>
      <c r="AB48" s="228"/>
      <c r="AC48" s="228"/>
      <c r="AD48" s="228"/>
      <c r="AE48" s="228"/>
      <c r="AF48" s="228"/>
      <c r="AG48" s="228"/>
      <c r="AH48" s="228"/>
      <c r="AI48" s="228"/>
      <c r="AJ48" s="228"/>
      <c r="AK48" s="228"/>
      <c r="AL48" s="228"/>
      <c r="AM48" s="228"/>
      <c r="AN48" s="228"/>
      <c r="AO48" s="228"/>
      <c r="AP48" s="228"/>
      <c r="AQ48" s="228"/>
      <c r="AR48" s="228"/>
      <c r="AS48" s="228"/>
      <c r="AT48" s="228"/>
      <c r="AU48" s="228"/>
      <c r="AV48" s="228"/>
      <c r="AW48" s="228"/>
      <c r="AX48" s="228"/>
      <c r="AY48" s="228"/>
      <c r="AZ48" s="228"/>
      <c r="BA48" s="228"/>
      <c r="BB48" s="228"/>
      <c r="BC48" s="228"/>
      <c r="BD48" s="228"/>
      <c r="BE48" s="228"/>
      <c r="BF48" s="228"/>
      <c r="BG48" s="228"/>
      <c r="BH48" s="228"/>
      <c r="BI48" s="228"/>
    </row>
    <row r="49" spans="1:61" ht="15" customHeight="1" x14ac:dyDescent="0.25">
      <c r="A49" s="224" t="s">
        <v>110</v>
      </c>
      <c r="B49"/>
      <c r="C49"/>
      <c r="D49"/>
      <c r="E49"/>
      <c r="F49"/>
      <c r="G49"/>
      <c r="H49"/>
      <c r="I49"/>
      <c r="J49"/>
      <c r="K49"/>
      <c r="L49"/>
      <c r="M49"/>
      <c r="N49"/>
      <c r="O49"/>
      <c r="P49"/>
      <c r="Q49"/>
      <c r="R49"/>
      <c r="S49"/>
      <c r="T49"/>
      <c r="U49"/>
      <c r="V49"/>
      <c r="W49"/>
      <c r="X49"/>
      <c r="Y49"/>
      <c r="Z49"/>
      <c r="AA49"/>
      <c r="AB49"/>
      <c r="AC49" s="229"/>
      <c r="AD49" s="229"/>
      <c r="AE49" s="229"/>
      <c r="AF49" s="229"/>
      <c r="AG49" s="229"/>
      <c r="AH49" s="229"/>
      <c r="AI49" s="229"/>
      <c r="AJ49" s="229"/>
      <c r="AK49" s="229"/>
      <c r="AL49" s="229"/>
      <c r="AM49" s="229"/>
      <c r="AN49" s="229"/>
      <c r="AO49" s="229"/>
      <c r="AP49" s="229"/>
      <c r="AQ49" s="229"/>
      <c r="AR49" s="229"/>
      <c r="AS49" s="229"/>
      <c r="AT49" s="229"/>
      <c r="AU49" s="229"/>
      <c r="AV49" s="229"/>
      <c r="AW49" s="229"/>
      <c r="AX49" s="229"/>
      <c r="AY49" s="229"/>
      <c r="AZ49" s="229"/>
      <c r="BA49" s="229"/>
      <c r="BB49" s="229"/>
      <c r="BC49" s="229"/>
      <c r="BD49" s="229"/>
      <c r="BE49" s="229"/>
      <c r="BF49" s="229"/>
      <c r="BG49" s="229"/>
      <c r="BH49" s="229"/>
      <c r="BI49" s="229"/>
    </row>
    <row r="50" spans="1:61" ht="15" customHeight="1" x14ac:dyDescent="0.25">
      <c r="A50" s="224" t="s">
        <v>111</v>
      </c>
      <c r="B50" s="228"/>
      <c r="C50" s="228"/>
      <c r="D50" s="228"/>
      <c r="E50" s="228"/>
      <c r="F50" s="228"/>
      <c r="G50" s="228"/>
      <c r="H50" s="228"/>
      <c r="I50" s="228"/>
      <c r="J50" s="228"/>
      <c r="K50" s="228"/>
      <c r="L50" s="228"/>
      <c r="M50" s="228"/>
      <c r="N50" s="228"/>
      <c r="O50" s="228"/>
      <c r="P50" s="228"/>
      <c r="Q50" s="228"/>
      <c r="R50" s="228"/>
      <c r="S50" s="228"/>
      <c r="T50" s="228"/>
      <c r="U50" s="228"/>
      <c r="V50" s="228"/>
      <c r="W50" s="228"/>
      <c r="X50" s="228"/>
      <c r="Y50" s="228"/>
      <c r="Z50" s="228"/>
      <c r="AA50" s="228"/>
      <c r="AB50" s="228"/>
      <c r="AC50" s="228"/>
      <c r="AD50" s="228"/>
      <c r="AE50" s="228"/>
      <c r="AF50" s="228"/>
      <c r="AG50" s="228"/>
      <c r="AH50" s="228"/>
      <c r="AI50" s="228"/>
      <c r="AJ50" s="228"/>
      <c r="AK50" s="228"/>
      <c r="AL50" s="228"/>
      <c r="AM50" s="228"/>
      <c r="AN50" s="228"/>
      <c r="AO50" s="228"/>
      <c r="AP50" s="228"/>
      <c r="AQ50" s="228"/>
      <c r="AR50" s="228"/>
      <c r="AS50" s="228"/>
      <c r="AT50" s="228"/>
      <c r="AU50" s="228"/>
      <c r="AV50" s="228"/>
      <c r="AW50" s="228"/>
      <c r="AX50" s="228"/>
      <c r="AY50" s="228"/>
      <c r="AZ50" s="228"/>
      <c r="BA50" s="228"/>
      <c r="BB50" s="228"/>
      <c r="BC50" s="228"/>
      <c r="BD50" s="228"/>
      <c r="BE50" s="228"/>
      <c r="BF50" s="228"/>
      <c r="BG50" s="228"/>
      <c r="BH50" s="228"/>
      <c r="BI50" s="228"/>
    </row>
    <row r="51" spans="1:61" ht="15" customHeight="1" x14ac:dyDescent="0.25">
      <c r="A51" s="222" t="s">
        <v>56</v>
      </c>
      <c r="B51"/>
      <c r="C51"/>
      <c r="D51"/>
      <c r="E51"/>
      <c r="F51"/>
      <c r="G51"/>
      <c r="H51"/>
      <c r="I51"/>
      <c r="J51"/>
      <c r="K51"/>
      <c r="L51"/>
      <c r="M51"/>
      <c r="N51"/>
      <c r="O51"/>
      <c r="P51"/>
      <c r="Q51"/>
      <c r="R51"/>
      <c r="S51"/>
      <c r="T51"/>
      <c r="U51"/>
      <c r="V51"/>
      <c r="W51"/>
      <c r="X51"/>
      <c r="Y51"/>
      <c r="Z51"/>
      <c r="AA51"/>
      <c r="AB51"/>
      <c r="AC51" s="229"/>
      <c r="AD51" s="229"/>
      <c r="AE51" s="229"/>
      <c r="AF51" s="229"/>
      <c r="AG51" s="229"/>
      <c r="AH51" s="229"/>
      <c r="AI51" s="229"/>
      <c r="AJ51" s="229"/>
      <c r="AK51" s="229"/>
      <c r="AL51" s="229"/>
      <c r="AM51" s="229"/>
      <c r="AN51" s="229"/>
      <c r="AO51" s="229"/>
      <c r="AP51" s="229"/>
      <c r="AQ51" s="229"/>
      <c r="AR51" s="229"/>
      <c r="AS51" s="229"/>
      <c r="AT51" s="229"/>
      <c r="AU51" s="229"/>
      <c r="AV51" s="229"/>
      <c r="AW51" s="229"/>
      <c r="AX51" s="229"/>
      <c r="AY51" s="229"/>
      <c r="AZ51" s="229"/>
      <c r="BA51" s="229"/>
      <c r="BB51" s="229"/>
      <c r="BC51" s="229"/>
      <c r="BD51" s="229"/>
      <c r="BE51" s="229"/>
      <c r="BF51" s="229"/>
      <c r="BG51" s="229"/>
      <c r="BH51" s="229"/>
      <c r="BI51" s="229"/>
    </row>
    <row r="52" spans="1:61" ht="15" customHeight="1" x14ac:dyDescent="0.25">
      <c r="A52" s="224" t="s">
        <v>112</v>
      </c>
      <c r="B52" s="228"/>
      <c r="C52" s="228"/>
      <c r="D52" s="228"/>
      <c r="E52" s="228"/>
      <c r="F52" s="228"/>
      <c r="G52" s="228"/>
      <c r="H52" s="228"/>
      <c r="I52" s="228"/>
      <c r="J52" s="228"/>
      <c r="K52" s="228"/>
      <c r="L52" s="228"/>
      <c r="M52" s="228"/>
      <c r="N52" s="228"/>
      <c r="O52" s="228"/>
      <c r="P52" s="228"/>
      <c r="Q52" s="228"/>
      <c r="R52" s="228"/>
      <c r="S52" s="228"/>
      <c r="T52" s="228"/>
      <c r="U52" s="228"/>
      <c r="V52" s="228"/>
      <c r="W52" s="228"/>
      <c r="X52" s="228"/>
      <c r="Y52" s="228"/>
      <c r="Z52" s="228"/>
      <c r="AA52" s="228"/>
      <c r="AB52" s="228"/>
      <c r="AC52" s="228"/>
      <c r="AD52" s="228"/>
      <c r="AE52" s="228"/>
      <c r="AF52" s="228"/>
      <c r="AG52" s="228"/>
      <c r="AH52" s="228"/>
      <c r="AI52" s="228"/>
      <c r="AJ52" s="228"/>
      <c r="AK52" s="228"/>
      <c r="AL52" s="228"/>
      <c r="AM52" s="228"/>
      <c r="AN52" s="228"/>
      <c r="AO52" s="228"/>
      <c r="AP52" s="228"/>
      <c r="AQ52" s="228"/>
      <c r="AR52" s="228"/>
      <c r="AS52" s="228"/>
      <c r="AT52" s="228"/>
      <c r="AU52" s="228"/>
      <c r="AV52" s="228"/>
      <c r="AW52" s="228"/>
      <c r="AX52" s="228"/>
      <c r="AY52" s="228"/>
      <c r="AZ52" s="228"/>
      <c r="BA52" s="228"/>
      <c r="BB52" s="228"/>
      <c r="BC52" s="228"/>
      <c r="BD52" s="228"/>
      <c r="BE52" s="228"/>
      <c r="BF52" s="228"/>
      <c r="BG52" s="228"/>
      <c r="BH52" s="228"/>
      <c r="BI52" s="228"/>
    </row>
    <row r="53" spans="1:61" ht="15" customHeight="1" x14ac:dyDescent="0.25">
      <c r="A53" s="129"/>
      <c r="B53" s="122"/>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c r="AN53" s="122"/>
      <c r="AO53" s="122"/>
      <c r="AP53" s="122"/>
      <c r="AQ53" s="122"/>
      <c r="AR53" s="122"/>
      <c r="AS53" s="122"/>
      <c r="AT53" s="122"/>
      <c r="AU53" s="122"/>
      <c r="AV53" s="122"/>
      <c r="AW53" s="122"/>
      <c r="AX53" s="122"/>
      <c r="AY53" s="122"/>
      <c r="AZ53" s="122"/>
      <c r="BA53" s="122"/>
      <c r="BB53" s="122"/>
      <c r="BC53" s="122"/>
      <c r="BD53" s="122"/>
      <c r="BE53" s="122"/>
      <c r="BF53" s="122"/>
      <c r="BG53" s="122"/>
      <c r="BH53" s="122"/>
      <c r="BI53" s="122"/>
    </row>
    <row r="54" spans="1:61" ht="15" customHeight="1" x14ac:dyDescent="0.2"/>
    <row r="55" spans="1:61" ht="15" customHeight="1" x14ac:dyDescent="0.2"/>
    <row r="56" spans="1:61" ht="15" customHeight="1" x14ac:dyDescent="0.2"/>
    <row r="57" spans="1:61" ht="15" customHeight="1" x14ac:dyDescent="0.2"/>
    <row r="58" spans="1:61" ht="15" customHeight="1" x14ac:dyDescent="0.2"/>
    <row r="59" spans="1:61" ht="15" customHeight="1" x14ac:dyDescent="0.2"/>
    <row r="60" spans="1:61" ht="15" customHeight="1" x14ac:dyDescent="0.2"/>
  </sheetData>
  <pageMargins left="0.7" right="0.7" top="0.75" bottom="0.75" header="0.3" footer="0.3"/>
  <pageSetup paperSize="9" orientation="portrait" horizontalDpi="90" verticalDpi="9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40764-67AF-4564-B622-21C577836D83}">
  <dimension ref="A1:BI44"/>
  <sheetViews>
    <sheetView workbookViewId="0">
      <pane xSplit="1" ySplit="3" topLeftCell="B4" activePane="bottomRight" state="frozen"/>
      <selection activeCell="AA5" sqref="AA5:AB5"/>
      <selection pane="topRight" activeCell="AA5" sqref="AA5:AB5"/>
      <selection pane="bottomLeft" activeCell="AA5" sqref="AA5:AB5"/>
      <selection pane="bottomRight"/>
    </sheetView>
  </sheetViews>
  <sheetFormatPr defaultColWidth="11.42578125" defaultRowHeight="12.75" x14ac:dyDescent="0.2"/>
  <cols>
    <col min="1" max="1" width="65.7109375" style="116" customWidth="1"/>
    <col min="2" max="2" width="8" style="116" customWidth="1"/>
    <col min="3" max="7" width="9.140625" style="116" customWidth="1"/>
    <col min="8" max="61" width="8" style="116" customWidth="1"/>
    <col min="62" max="16384" width="11.42578125" style="116"/>
  </cols>
  <sheetData>
    <row r="1" spans="1:61" ht="15" customHeight="1" x14ac:dyDescent="0.25">
      <c r="A1" s="235" t="str">
        <f>HYPERLINK("#'contents'!A1","to contents")</f>
        <v>to contents</v>
      </c>
    </row>
    <row r="2" spans="1:61" ht="30" customHeight="1" x14ac:dyDescent="0.25">
      <c r="A2" s="117" t="s">
        <v>500</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row>
    <row r="3" spans="1:61" ht="15" customHeight="1" x14ac:dyDescent="0.25">
      <c r="A3" s="119"/>
      <c r="B3" s="119">
        <v>1970</v>
      </c>
      <c r="C3" s="119">
        <v>1971</v>
      </c>
      <c r="D3" s="119">
        <v>1972</v>
      </c>
      <c r="E3" s="119">
        <v>1973</v>
      </c>
      <c r="F3" s="119">
        <v>1974</v>
      </c>
      <c r="G3" s="119">
        <v>1975</v>
      </c>
      <c r="H3" s="119">
        <v>1976</v>
      </c>
      <c r="I3" s="119">
        <v>1977</v>
      </c>
      <c r="J3" s="119">
        <v>1978</v>
      </c>
      <c r="K3" s="119">
        <v>1979</v>
      </c>
      <c r="L3" s="119">
        <v>1980</v>
      </c>
      <c r="M3" s="119">
        <v>1981</v>
      </c>
      <c r="N3" s="119">
        <v>1982</v>
      </c>
      <c r="O3" s="119">
        <v>1983</v>
      </c>
      <c r="P3" s="119">
        <v>1984</v>
      </c>
      <c r="Q3" s="119">
        <v>1985</v>
      </c>
      <c r="R3" s="119">
        <v>1986</v>
      </c>
      <c r="S3" s="119">
        <v>1987</v>
      </c>
      <c r="T3" s="119">
        <v>1988</v>
      </c>
      <c r="U3" s="119">
        <v>1989</v>
      </c>
      <c r="V3" s="119">
        <v>1990</v>
      </c>
      <c r="W3" s="119">
        <v>1991</v>
      </c>
      <c r="X3" s="119">
        <v>1992</v>
      </c>
      <c r="Y3" s="119">
        <v>1993</v>
      </c>
      <c r="Z3" s="119">
        <v>1994</v>
      </c>
      <c r="AA3" s="119">
        <v>1995</v>
      </c>
      <c r="AB3" s="119">
        <v>1995</v>
      </c>
      <c r="AC3" s="119">
        <v>1996</v>
      </c>
      <c r="AD3" s="119">
        <v>1997</v>
      </c>
      <c r="AE3" s="119">
        <v>1998</v>
      </c>
      <c r="AF3" s="119">
        <v>1999</v>
      </c>
      <c r="AG3" s="119">
        <v>2000</v>
      </c>
      <c r="AH3" s="119">
        <v>2001</v>
      </c>
      <c r="AI3" s="119">
        <v>2002</v>
      </c>
      <c r="AJ3" s="119">
        <v>2003</v>
      </c>
      <c r="AK3" s="119">
        <v>2004</v>
      </c>
      <c r="AL3" s="119">
        <v>2005</v>
      </c>
      <c r="AM3" s="119">
        <v>2006</v>
      </c>
      <c r="AN3" s="119">
        <v>2007</v>
      </c>
      <c r="AO3" s="119">
        <v>2008</v>
      </c>
      <c r="AP3" s="119">
        <v>2009</v>
      </c>
      <c r="AQ3" s="119">
        <v>2010</v>
      </c>
      <c r="AR3" s="119">
        <v>2011</v>
      </c>
      <c r="AS3" s="119">
        <v>2012</v>
      </c>
      <c r="AT3" s="119">
        <v>2013</v>
      </c>
      <c r="AU3" s="119">
        <v>2014</v>
      </c>
      <c r="AV3" s="119">
        <v>2015</v>
      </c>
      <c r="AW3" s="119">
        <v>2016</v>
      </c>
      <c r="AX3" s="119">
        <v>2017</v>
      </c>
      <c r="AY3" s="119">
        <v>2018</v>
      </c>
      <c r="AZ3" s="119">
        <v>2019</v>
      </c>
      <c r="BA3" s="119">
        <v>2020</v>
      </c>
      <c r="BB3" s="119">
        <v>2021</v>
      </c>
      <c r="BC3" s="119">
        <v>2022</v>
      </c>
      <c r="BD3" s="119">
        <v>2023</v>
      </c>
      <c r="BE3" s="119">
        <v>2024</v>
      </c>
      <c r="BF3" s="119">
        <v>2025</v>
      </c>
      <c r="BG3" s="119">
        <v>2026</v>
      </c>
      <c r="BH3" s="119">
        <v>2027</v>
      </c>
      <c r="BI3" s="119">
        <v>2028</v>
      </c>
    </row>
    <row r="4" spans="1:61" ht="15" customHeight="1" x14ac:dyDescent="0.25">
      <c r="A4" s="119" t="s">
        <v>57</v>
      </c>
      <c r="B4" s="119"/>
      <c r="C4" s="119"/>
      <c r="D4" s="119"/>
      <c r="E4" s="119"/>
      <c r="F4" s="119"/>
      <c r="G4" s="119"/>
      <c r="H4" s="119"/>
      <c r="I4" s="119"/>
      <c r="J4" s="119"/>
      <c r="K4" s="119"/>
      <c r="L4" s="119"/>
      <c r="M4" s="119"/>
      <c r="N4" s="119"/>
      <c r="O4" s="119"/>
      <c r="P4" s="119"/>
      <c r="Q4" s="119"/>
      <c r="R4" s="119"/>
      <c r="S4" s="119"/>
      <c r="T4" s="119"/>
      <c r="U4" s="119"/>
      <c r="V4" s="119"/>
      <c r="W4" s="119"/>
      <c r="X4" s="119"/>
      <c r="Y4" s="119"/>
      <c r="Z4" s="119"/>
      <c r="AA4" s="119" t="s">
        <v>531</v>
      </c>
      <c r="AB4" s="119" t="s">
        <v>532</v>
      </c>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c r="BG4" s="119"/>
      <c r="BH4" s="119"/>
      <c r="BI4" s="119"/>
    </row>
    <row r="5" spans="1:61" ht="15" customHeight="1" x14ac:dyDescent="0.25">
      <c r="A5" s="124"/>
      <c r="B5" s="122"/>
      <c r="C5" s="122"/>
      <c r="D5" s="122"/>
      <c r="E5" s="122"/>
      <c r="F5" s="122"/>
      <c r="G5" s="122"/>
      <c r="H5" s="122"/>
      <c r="I5" s="122"/>
      <c r="J5" s="122"/>
      <c r="K5" s="122"/>
      <c r="L5" s="122"/>
      <c r="M5" s="122"/>
      <c r="N5" s="122"/>
      <c r="O5" s="122"/>
      <c r="P5" s="122"/>
      <c r="Q5" s="122"/>
      <c r="R5" s="122"/>
      <c r="S5" s="122"/>
      <c r="T5" s="122"/>
      <c r="U5" s="122"/>
      <c r="V5" s="122"/>
      <c r="W5" s="122"/>
      <c r="X5" s="122"/>
      <c r="Y5" s="122"/>
      <c r="Z5" s="122"/>
      <c r="AC5" s="122"/>
      <c r="AD5" s="122"/>
      <c r="AE5" s="122"/>
      <c r="AF5" s="122"/>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row>
    <row r="6" spans="1:61" ht="15" customHeight="1" x14ac:dyDescent="0.25">
      <c r="A6" s="131" t="s">
        <v>423</v>
      </c>
      <c r="B6" s="122"/>
      <c r="C6" s="122"/>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22"/>
      <c r="AI6" s="122"/>
      <c r="AJ6" s="122"/>
      <c r="AK6" s="122"/>
      <c r="AL6" s="122"/>
      <c r="AM6" s="122"/>
      <c r="AN6" s="122"/>
      <c r="AO6" s="122"/>
      <c r="AP6" s="122"/>
      <c r="AQ6" s="122"/>
      <c r="AR6" s="122"/>
      <c r="AS6" s="122"/>
      <c r="AT6" s="122"/>
      <c r="AU6" s="122"/>
      <c r="AV6" s="122"/>
      <c r="AW6" s="122"/>
      <c r="AX6" s="122"/>
      <c r="AY6" s="122"/>
      <c r="AZ6" s="122"/>
      <c r="BA6" s="122"/>
      <c r="BB6" s="122"/>
      <c r="BC6" s="122"/>
      <c r="BD6" s="122"/>
      <c r="BE6" s="122"/>
      <c r="BF6" s="122"/>
      <c r="BG6" s="122"/>
      <c r="BH6" s="122"/>
      <c r="BI6" s="122"/>
    </row>
    <row r="7" spans="1:61" ht="15" customHeight="1" x14ac:dyDescent="0.25">
      <c r="A7" s="119" t="s">
        <v>114</v>
      </c>
      <c r="B7" s="122">
        <v>5</v>
      </c>
      <c r="C7" s="122">
        <v>8.5</v>
      </c>
      <c r="D7" s="122">
        <v>7</v>
      </c>
      <c r="E7" s="122">
        <v>9.1</v>
      </c>
      <c r="F7" s="122">
        <v>10.4</v>
      </c>
      <c r="G7" s="122">
        <v>9.1999999999999993</v>
      </c>
      <c r="H7" s="122">
        <v>9.3000000000000007</v>
      </c>
      <c r="I7" s="122">
        <v>6.5</v>
      </c>
      <c r="J7" s="122">
        <v>4.9000000000000004</v>
      </c>
      <c r="K7" s="122">
        <v>4.2</v>
      </c>
      <c r="L7" s="122">
        <v>6.8</v>
      </c>
      <c r="M7" s="122">
        <v>5.3</v>
      </c>
      <c r="N7" s="122">
        <v>4.8</v>
      </c>
      <c r="O7" s="122">
        <v>2.7</v>
      </c>
      <c r="P7" s="122">
        <v>2.9</v>
      </c>
      <c r="Q7" s="122">
        <v>2.4</v>
      </c>
      <c r="R7" s="122">
        <v>-0.3</v>
      </c>
      <c r="S7" s="122">
        <v>0</v>
      </c>
      <c r="T7" s="122">
        <v>0.8</v>
      </c>
      <c r="U7" s="122">
        <v>1.7</v>
      </c>
      <c r="V7" s="122">
        <v>1.5</v>
      </c>
      <c r="W7" s="122">
        <v>3.4</v>
      </c>
      <c r="X7" s="122">
        <v>3.2</v>
      </c>
      <c r="Y7" s="122">
        <v>2.2000000000000002</v>
      </c>
      <c r="Z7" s="122">
        <v>2.6</v>
      </c>
      <c r="AA7" s="122">
        <v>2</v>
      </c>
      <c r="AB7" s="122" t="s">
        <v>153</v>
      </c>
      <c r="AC7" s="122">
        <v>1.3</v>
      </c>
      <c r="AD7" s="122">
        <v>2.2999999999999998</v>
      </c>
      <c r="AE7" s="122">
        <v>1.8</v>
      </c>
      <c r="AF7" s="122">
        <v>1.8</v>
      </c>
      <c r="AG7" s="122">
        <v>3</v>
      </c>
      <c r="AH7" s="122">
        <v>3.2</v>
      </c>
      <c r="AI7" s="122">
        <v>3.4</v>
      </c>
      <c r="AJ7" s="122">
        <v>2.2999999999999998</v>
      </c>
      <c r="AK7" s="122">
        <v>1.3</v>
      </c>
      <c r="AL7" s="122">
        <v>1.8</v>
      </c>
      <c r="AM7" s="122">
        <v>2.8</v>
      </c>
      <c r="AN7" s="122">
        <v>2</v>
      </c>
      <c r="AO7" s="122">
        <v>2.1</v>
      </c>
      <c r="AP7" s="122">
        <v>-1.5</v>
      </c>
      <c r="AQ7" s="122">
        <v>1.6</v>
      </c>
      <c r="AR7" s="122">
        <v>2.1</v>
      </c>
      <c r="AS7" s="122">
        <v>1.3</v>
      </c>
      <c r="AT7" s="122">
        <v>2.1</v>
      </c>
      <c r="AU7" s="122">
        <v>0.9</v>
      </c>
      <c r="AV7" s="122">
        <v>0.2</v>
      </c>
      <c r="AW7" s="122">
        <v>0.6</v>
      </c>
      <c r="AX7" s="122">
        <v>1.4</v>
      </c>
      <c r="AY7" s="122">
        <v>2.2000000000000002</v>
      </c>
      <c r="AZ7" s="122">
        <v>2.6</v>
      </c>
      <c r="BA7" s="122">
        <v>1.3</v>
      </c>
      <c r="BB7" s="122">
        <v>3.1</v>
      </c>
      <c r="BC7" s="122">
        <v>6.9</v>
      </c>
      <c r="BD7" s="122">
        <v>8.4</v>
      </c>
      <c r="BE7" s="122">
        <v>2.6</v>
      </c>
      <c r="BF7" s="122">
        <v>1.5</v>
      </c>
      <c r="BG7" s="122">
        <v>2.5</v>
      </c>
      <c r="BH7" s="122">
        <v>2.7</v>
      </c>
      <c r="BI7" s="122">
        <v>2.4</v>
      </c>
    </row>
    <row r="8" spans="1:61" ht="15" customHeight="1" x14ac:dyDescent="0.25">
      <c r="A8" s="124" t="s">
        <v>26</v>
      </c>
      <c r="B8" s="122" t="s">
        <v>153</v>
      </c>
      <c r="C8" s="122" t="s">
        <v>153</v>
      </c>
      <c r="D8" s="122" t="s">
        <v>153</v>
      </c>
      <c r="E8" s="122" t="s">
        <v>153</v>
      </c>
      <c r="F8" s="122" t="s">
        <v>153</v>
      </c>
      <c r="G8" s="122" t="s">
        <v>153</v>
      </c>
      <c r="H8" s="122" t="s">
        <v>153</v>
      </c>
      <c r="I8" s="122" t="s">
        <v>153</v>
      </c>
      <c r="J8" s="122" t="s">
        <v>153</v>
      </c>
      <c r="K8" s="122" t="s">
        <v>153</v>
      </c>
      <c r="L8" s="122" t="s">
        <v>153</v>
      </c>
      <c r="M8" s="122" t="s">
        <v>153</v>
      </c>
      <c r="N8" s="122" t="s">
        <v>153</v>
      </c>
      <c r="O8" s="122" t="s">
        <v>153</v>
      </c>
      <c r="P8" s="122" t="s">
        <v>153</v>
      </c>
      <c r="Q8" s="122" t="s">
        <v>153</v>
      </c>
      <c r="R8" s="122" t="s">
        <v>153</v>
      </c>
      <c r="S8" s="122" t="s">
        <v>153</v>
      </c>
      <c r="T8" s="122" t="s">
        <v>153</v>
      </c>
      <c r="U8" s="122" t="s">
        <v>153</v>
      </c>
      <c r="V8" s="122" t="s">
        <v>153</v>
      </c>
      <c r="W8" s="122" t="s">
        <v>153</v>
      </c>
      <c r="X8" s="122" t="s">
        <v>153</v>
      </c>
      <c r="Y8" s="122" t="s">
        <v>153</v>
      </c>
      <c r="Z8" s="122" t="s">
        <v>153</v>
      </c>
      <c r="AA8" s="122" t="s">
        <v>153</v>
      </c>
      <c r="AB8" s="122" t="s">
        <v>153</v>
      </c>
      <c r="AC8" s="122" t="s">
        <v>153</v>
      </c>
      <c r="AD8" s="122">
        <v>1.9</v>
      </c>
      <c r="AE8" s="122">
        <v>1.8</v>
      </c>
      <c r="AF8" s="122">
        <v>2</v>
      </c>
      <c r="AG8" s="122">
        <v>2.2999999999999998</v>
      </c>
      <c r="AH8" s="122">
        <v>5.0999999999999996</v>
      </c>
      <c r="AI8" s="122">
        <v>3.9</v>
      </c>
      <c r="AJ8" s="122">
        <v>2.2000000000000002</v>
      </c>
      <c r="AK8" s="122">
        <v>1.4</v>
      </c>
      <c r="AL8" s="122">
        <v>1.5</v>
      </c>
      <c r="AM8" s="122">
        <v>1.6</v>
      </c>
      <c r="AN8" s="122">
        <v>1.6</v>
      </c>
      <c r="AO8" s="122">
        <v>2.2000000000000002</v>
      </c>
      <c r="AP8" s="122">
        <v>1</v>
      </c>
      <c r="AQ8" s="122">
        <v>0.9</v>
      </c>
      <c r="AR8" s="122">
        <v>2.5</v>
      </c>
      <c r="AS8" s="122">
        <v>2.8</v>
      </c>
      <c r="AT8" s="122">
        <v>2.6</v>
      </c>
      <c r="AU8" s="122">
        <v>0.3</v>
      </c>
      <c r="AV8" s="122">
        <v>0.2</v>
      </c>
      <c r="AW8" s="122">
        <v>0.1</v>
      </c>
      <c r="AX8" s="122">
        <v>1.3</v>
      </c>
      <c r="AY8" s="122">
        <v>1.6</v>
      </c>
      <c r="AZ8" s="122">
        <v>2.7</v>
      </c>
      <c r="BA8" s="122">
        <v>1.1000000000000001</v>
      </c>
      <c r="BB8" s="122">
        <v>2.8</v>
      </c>
      <c r="BC8" s="122">
        <v>11.6</v>
      </c>
      <c r="BD8" s="122">
        <v>4.0999999999999996</v>
      </c>
      <c r="BE8" s="122">
        <v>3.9</v>
      </c>
      <c r="BF8" s="122">
        <v>2.2999999999999998</v>
      </c>
      <c r="BG8" s="122">
        <v>2.2999999999999998</v>
      </c>
      <c r="BH8" s="122">
        <v>2.2999999999999998</v>
      </c>
      <c r="BI8" s="122">
        <v>2</v>
      </c>
    </row>
    <row r="9" spans="1:61" ht="15" customHeight="1" x14ac:dyDescent="0.25">
      <c r="A9" s="119" t="s">
        <v>45</v>
      </c>
      <c r="B9" s="122">
        <v>4.4000000000000004</v>
      </c>
      <c r="C9" s="122">
        <v>7.6</v>
      </c>
      <c r="D9" s="122">
        <v>7.8</v>
      </c>
      <c r="E9" s="122">
        <v>8</v>
      </c>
      <c r="F9" s="122">
        <v>9.6</v>
      </c>
      <c r="G9" s="122">
        <v>10.199999999999999</v>
      </c>
      <c r="H9" s="122">
        <v>8.8000000000000007</v>
      </c>
      <c r="I9" s="122">
        <v>6.7</v>
      </c>
      <c r="J9" s="122">
        <v>4.0999999999999996</v>
      </c>
      <c r="K9" s="122">
        <v>4.2</v>
      </c>
      <c r="L9" s="122">
        <v>6.5</v>
      </c>
      <c r="M9" s="122">
        <v>6.7</v>
      </c>
      <c r="N9" s="122">
        <v>6</v>
      </c>
      <c r="O9" s="122">
        <v>2.8</v>
      </c>
      <c r="P9" s="122">
        <v>3.3</v>
      </c>
      <c r="Q9" s="122">
        <v>2.2999999999999998</v>
      </c>
      <c r="R9" s="122">
        <v>0.2</v>
      </c>
      <c r="S9" s="122">
        <v>-0.5</v>
      </c>
      <c r="T9" s="122">
        <v>0.7</v>
      </c>
      <c r="U9" s="122">
        <v>1.1000000000000001</v>
      </c>
      <c r="V9" s="122">
        <v>2.5</v>
      </c>
      <c r="W9" s="122">
        <v>3.9</v>
      </c>
      <c r="X9" s="122">
        <v>3.7</v>
      </c>
      <c r="Y9" s="122">
        <v>2.1</v>
      </c>
      <c r="Z9" s="122">
        <v>2.7</v>
      </c>
      <c r="AA9" s="122">
        <v>2</v>
      </c>
      <c r="AB9" s="122" t="s">
        <v>153</v>
      </c>
      <c r="AC9" s="122">
        <v>2.1</v>
      </c>
      <c r="AD9" s="122">
        <v>2.1</v>
      </c>
      <c r="AE9" s="122">
        <v>2</v>
      </c>
      <c r="AF9" s="122">
        <v>2.1</v>
      </c>
      <c r="AG9" s="122">
        <v>2.4</v>
      </c>
      <c r="AH9" s="122">
        <v>4.0999999999999996</v>
      </c>
      <c r="AI9" s="122">
        <v>3.3</v>
      </c>
      <c r="AJ9" s="122">
        <v>2.1</v>
      </c>
      <c r="AK9" s="122">
        <v>1.3</v>
      </c>
      <c r="AL9" s="122">
        <v>1.7</v>
      </c>
      <c r="AM9" s="122">
        <v>1.1000000000000001</v>
      </c>
      <c r="AN9" s="122">
        <v>1.6</v>
      </c>
      <c r="AO9" s="122">
        <v>2.5</v>
      </c>
      <c r="AP9" s="122">
        <v>1.2</v>
      </c>
      <c r="AQ9" s="122">
        <v>1.3</v>
      </c>
      <c r="AR9" s="122">
        <v>2.2999999999999998</v>
      </c>
      <c r="AS9" s="122">
        <v>2.5</v>
      </c>
      <c r="AT9" s="122">
        <v>2.5</v>
      </c>
      <c r="AU9" s="122">
        <v>1</v>
      </c>
      <c r="AV9" s="122">
        <v>0.6</v>
      </c>
      <c r="AW9" s="122">
        <v>0.3</v>
      </c>
      <c r="AX9" s="122">
        <v>1.4</v>
      </c>
      <c r="AY9" s="122">
        <v>1.7</v>
      </c>
      <c r="AZ9" s="122">
        <v>2.6</v>
      </c>
      <c r="BA9" s="122">
        <v>1.3</v>
      </c>
      <c r="BB9" s="122">
        <v>2.7</v>
      </c>
      <c r="BC9" s="122">
        <v>10</v>
      </c>
      <c r="BD9" s="122">
        <v>3.9</v>
      </c>
      <c r="BE9" s="122">
        <v>3.8</v>
      </c>
      <c r="BF9" s="122">
        <v>2.6</v>
      </c>
      <c r="BG9" s="122">
        <v>2.5</v>
      </c>
      <c r="BH9" s="122">
        <v>2.4</v>
      </c>
      <c r="BI9" s="122">
        <v>2.1</v>
      </c>
    </row>
    <row r="10" spans="1:61" ht="15" customHeight="1" x14ac:dyDescent="0.25">
      <c r="A10" s="125" t="s">
        <v>465</v>
      </c>
      <c r="B10" s="122" t="s">
        <v>153</v>
      </c>
      <c r="C10" s="122" t="s">
        <v>153</v>
      </c>
      <c r="D10" s="122" t="s">
        <v>153</v>
      </c>
      <c r="E10" s="122" t="s">
        <v>153</v>
      </c>
      <c r="F10" s="122" t="s">
        <v>153</v>
      </c>
      <c r="G10" s="122" t="s">
        <v>153</v>
      </c>
      <c r="H10" s="122" t="s">
        <v>153</v>
      </c>
      <c r="I10" s="122" t="s">
        <v>153</v>
      </c>
      <c r="J10" s="122" t="s">
        <v>153</v>
      </c>
      <c r="K10" s="122" t="s">
        <v>153</v>
      </c>
      <c r="L10" s="122" t="s">
        <v>153</v>
      </c>
      <c r="M10" s="122" t="s">
        <v>153</v>
      </c>
      <c r="N10" s="122" t="s">
        <v>153</v>
      </c>
      <c r="O10" s="122" t="s">
        <v>153</v>
      </c>
      <c r="P10" s="122" t="s">
        <v>153</v>
      </c>
      <c r="Q10" s="122" t="s">
        <v>153</v>
      </c>
      <c r="R10" s="122" t="s">
        <v>153</v>
      </c>
      <c r="S10" s="122" t="s">
        <v>153</v>
      </c>
      <c r="T10" s="122" t="s">
        <v>153</v>
      </c>
      <c r="U10" s="122" t="s">
        <v>153</v>
      </c>
      <c r="V10" s="122" t="s">
        <v>153</v>
      </c>
      <c r="W10" s="122" t="s">
        <v>153</v>
      </c>
      <c r="X10" s="122" t="s">
        <v>153</v>
      </c>
      <c r="Y10" s="122" t="s">
        <v>153</v>
      </c>
      <c r="Z10" s="122" t="s">
        <v>153</v>
      </c>
      <c r="AA10" s="122" t="s">
        <v>153</v>
      </c>
      <c r="AB10" s="122" t="s">
        <v>153</v>
      </c>
      <c r="AC10" s="122" t="s">
        <v>153</v>
      </c>
      <c r="AD10" s="122" t="s">
        <v>153</v>
      </c>
      <c r="AE10" s="122" t="s">
        <v>153</v>
      </c>
      <c r="AF10" s="122" t="s">
        <v>153</v>
      </c>
      <c r="AG10" s="122" t="s">
        <v>153</v>
      </c>
      <c r="AH10" s="122" t="s">
        <v>153</v>
      </c>
      <c r="AI10" s="122" t="s">
        <v>153</v>
      </c>
      <c r="AJ10" s="122" t="s">
        <v>153</v>
      </c>
      <c r="AK10" s="122" t="s">
        <v>153</v>
      </c>
      <c r="AL10" s="122" t="s">
        <v>153</v>
      </c>
      <c r="AM10" s="122" t="s">
        <v>153</v>
      </c>
      <c r="AN10" s="122" t="s">
        <v>153</v>
      </c>
      <c r="AO10" s="122" t="s">
        <v>153</v>
      </c>
      <c r="AP10" s="122" t="s">
        <v>153</v>
      </c>
      <c r="AQ10" s="122" t="s">
        <v>153</v>
      </c>
      <c r="AR10" s="122" t="s">
        <v>153</v>
      </c>
      <c r="AS10" s="122" t="s">
        <v>153</v>
      </c>
      <c r="AT10" s="122" t="s">
        <v>153</v>
      </c>
      <c r="AU10" s="122" t="s">
        <v>153</v>
      </c>
      <c r="AV10" s="122" t="s">
        <v>153</v>
      </c>
      <c r="AW10" s="122" t="s">
        <v>153</v>
      </c>
      <c r="AX10" s="122" t="s">
        <v>153</v>
      </c>
      <c r="AY10" s="122">
        <v>1.7</v>
      </c>
      <c r="AZ10" s="122">
        <v>2.6</v>
      </c>
      <c r="BA10" s="122">
        <v>1.3</v>
      </c>
      <c r="BB10" s="122">
        <v>2.1</v>
      </c>
      <c r="BC10" s="122">
        <v>6.8</v>
      </c>
      <c r="BD10" s="122">
        <v>7.8</v>
      </c>
      <c r="BE10" s="122">
        <v>3.6</v>
      </c>
      <c r="BF10" s="122">
        <v>2.6</v>
      </c>
      <c r="BG10" s="122">
        <v>2.5</v>
      </c>
      <c r="BH10" s="122">
        <v>2.4</v>
      </c>
      <c r="BI10" s="122">
        <v>2.1</v>
      </c>
    </row>
    <row r="11" spans="1:61" ht="15" customHeight="1" x14ac:dyDescent="0.25">
      <c r="A11" s="124" t="s">
        <v>369</v>
      </c>
      <c r="B11" s="122" t="s">
        <v>153</v>
      </c>
      <c r="C11" s="122" t="s">
        <v>153</v>
      </c>
      <c r="D11" s="122" t="s">
        <v>153</v>
      </c>
      <c r="E11" s="122" t="s">
        <v>153</v>
      </c>
      <c r="F11" s="122" t="s">
        <v>153</v>
      </c>
      <c r="G11" s="122" t="s">
        <v>153</v>
      </c>
      <c r="H11" s="122">
        <v>8.1999999999999993</v>
      </c>
      <c r="I11" s="122">
        <v>5.7</v>
      </c>
      <c r="J11" s="122">
        <v>3.3</v>
      </c>
      <c r="K11" s="122">
        <v>4</v>
      </c>
      <c r="L11" s="122">
        <v>6</v>
      </c>
      <c r="M11" s="122">
        <v>6.7</v>
      </c>
      <c r="N11" s="122">
        <v>5.4</v>
      </c>
      <c r="O11" s="122">
        <v>2.6</v>
      </c>
      <c r="P11" s="122">
        <v>2.2999999999999998</v>
      </c>
      <c r="Q11" s="122">
        <v>2.5</v>
      </c>
      <c r="R11" s="122">
        <v>0</v>
      </c>
      <c r="S11" s="122">
        <v>-1.6</v>
      </c>
      <c r="T11" s="122">
        <v>0.6</v>
      </c>
      <c r="U11" s="122">
        <v>2.1</v>
      </c>
      <c r="V11" s="122">
        <v>2.4</v>
      </c>
      <c r="W11" s="122">
        <v>2.6</v>
      </c>
      <c r="X11" s="122">
        <v>2.4</v>
      </c>
      <c r="Y11" s="122">
        <v>2.2000000000000002</v>
      </c>
      <c r="Z11" s="122">
        <v>2.4</v>
      </c>
      <c r="AA11" s="122">
        <v>1.8</v>
      </c>
      <c r="AB11" s="122" t="s">
        <v>153</v>
      </c>
      <c r="AC11" s="122">
        <v>1.5</v>
      </c>
      <c r="AD11" s="122">
        <v>1.9</v>
      </c>
      <c r="AE11" s="122">
        <v>1.7</v>
      </c>
      <c r="AF11" s="122">
        <v>1.7</v>
      </c>
      <c r="AG11" s="122">
        <v>2</v>
      </c>
      <c r="AH11" s="122">
        <v>3.1</v>
      </c>
      <c r="AI11" s="122">
        <v>3.2</v>
      </c>
      <c r="AJ11" s="122">
        <v>1.9</v>
      </c>
      <c r="AK11" s="122">
        <v>0.9</v>
      </c>
      <c r="AL11" s="122">
        <v>1.4</v>
      </c>
      <c r="AM11" s="122">
        <v>1.5</v>
      </c>
      <c r="AN11" s="122">
        <v>1.5</v>
      </c>
      <c r="AO11" s="122">
        <v>2.2000000000000002</v>
      </c>
      <c r="AP11" s="122">
        <v>0.9</v>
      </c>
      <c r="AQ11" s="122">
        <v>1.1000000000000001</v>
      </c>
      <c r="AR11" s="122">
        <v>2.2000000000000002</v>
      </c>
      <c r="AS11" s="122">
        <v>2.1</v>
      </c>
      <c r="AT11" s="122">
        <v>1.3</v>
      </c>
      <c r="AU11" s="122">
        <v>0.6</v>
      </c>
      <c r="AV11" s="122">
        <v>0.4</v>
      </c>
      <c r="AW11" s="122">
        <v>0.3</v>
      </c>
      <c r="AX11" s="122">
        <v>1.4</v>
      </c>
      <c r="AY11" s="122">
        <v>1.4</v>
      </c>
      <c r="AZ11" s="122">
        <v>1.6</v>
      </c>
      <c r="BA11" s="122">
        <v>1.2</v>
      </c>
      <c r="BB11" s="122">
        <v>2.5</v>
      </c>
      <c r="BC11" s="122">
        <v>11.8</v>
      </c>
      <c r="BD11" s="122">
        <v>3.2</v>
      </c>
      <c r="BE11" s="122">
        <v>3.4</v>
      </c>
      <c r="BF11" s="122">
        <v>2.6</v>
      </c>
      <c r="BG11" s="122">
        <v>2.5</v>
      </c>
      <c r="BH11" s="122">
        <v>2.4</v>
      </c>
      <c r="BI11" s="122">
        <v>2.1</v>
      </c>
    </row>
    <row r="12" spans="1:61" ht="15" customHeight="1" x14ac:dyDescent="0.25">
      <c r="A12" s="124"/>
      <c r="B12" s="122"/>
      <c r="C12" s="122"/>
      <c r="D12" s="122"/>
      <c r="E12" s="122"/>
      <c r="F12" s="122"/>
      <c r="G12" s="122"/>
      <c r="H12" s="122"/>
      <c r="I12" s="122"/>
      <c r="J12" s="122"/>
      <c r="K12" s="122"/>
      <c r="L12" s="122"/>
      <c r="M12" s="122"/>
      <c r="N12" s="122"/>
      <c r="O12" s="122"/>
      <c r="P12" s="122"/>
      <c r="Q12" s="122"/>
      <c r="R12" s="122"/>
      <c r="S12" s="122"/>
      <c r="T12" s="122"/>
      <c r="U12" s="122"/>
      <c r="V12" s="122"/>
      <c r="W12" s="122"/>
      <c r="X12" s="122"/>
      <c r="Y12" s="122"/>
      <c r="Z12" s="122"/>
      <c r="AA12" s="122"/>
      <c r="AB12" s="122"/>
      <c r="AC12" s="122"/>
      <c r="AD12" s="122"/>
      <c r="AE12" s="122"/>
      <c r="AF12" s="122"/>
      <c r="AG12" s="122"/>
      <c r="AH12" s="122"/>
      <c r="AI12" s="122"/>
      <c r="AJ12" s="122"/>
      <c r="AK12" s="122"/>
      <c r="AL12" s="122"/>
      <c r="AM12" s="122"/>
      <c r="AN12" s="122"/>
      <c r="AO12" s="122"/>
      <c r="AP12" s="122"/>
      <c r="AQ12" s="122"/>
      <c r="AR12" s="122"/>
      <c r="AS12" s="122"/>
      <c r="AT12" s="122"/>
      <c r="AU12" s="122"/>
      <c r="AV12" s="122"/>
      <c r="AW12" s="122"/>
      <c r="AX12" s="122"/>
      <c r="AY12" s="122"/>
      <c r="AZ12" s="122"/>
      <c r="BA12" s="122"/>
      <c r="BB12" s="122"/>
      <c r="BC12" s="122"/>
      <c r="BD12" s="122"/>
      <c r="BE12" s="122"/>
      <c r="BF12" s="122"/>
      <c r="BG12" s="122"/>
      <c r="BH12" s="122"/>
      <c r="BI12" s="122"/>
    </row>
    <row r="13" spans="1:61" ht="15" customHeight="1" x14ac:dyDescent="0.25">
      <c r="A13" s="121" t="s">
        <v>466</v>
      </c>
      <c r="B13" s="122"/>
      <c r="C13" s="122"/>
      <c r="D13" s="122"/>
      <c r="E13" s="122"/>
      <c r="F13" s="122"/>
      <c r="G13" s="122"/>
      <c r="H13" s="122"/>
      <c r="I13" s="122"/>
      <c r="J13" s="122"/>
      <c r="K13" s="122"/>
      <c r="L13" s="122"/>
      <c r="M13" s="122"/>
      <c r="N13" s="122"/>
      <c r="O13" s="122"/>
      <c r="P13" s="122"/>
      <c r="Q13" s="122"/>
      <c r="R13" s="122"/>
      <c r="S13" s="122"/>
      <c r="T13" s="122"/>
      <c r="U13" s="122"/>
      <c r="V13" s="122"/>
      <c r="W13" s="122"/>
      <c r="X13" s="122"/>
      <c r="Y13" s="122"/>
      <c r="Z13" s="122"/>
      <c r="AA13" s="122"/>
      <c r="AB13" s="122"/>
      <c r="AC13" s="122"/>
      <c r="AD13" s="122"/>
      <c r="AE13" s="122"/>
      <c r="AF13" s="122"/>
      <c r="AG13" s="122"/>
      <c r="AH13" s="122"/>
      <c r="AI13" s="122"/>
      <c r="AJ13" s="122"/>
      <c r="AK13" s="122"/>
      <c r="AL13" s="122"/>
      <c r="AM13" s="122"/>
      <c r="AN13" s="122"/>
      <c r="AO13" s="122"/>
      <c r="AP13" s="122"/>
      <c r="AQ13" s="122"/>
      <c r="AR13" s="122"/>
      <c r="AS13" s="122"/>
      <c r="AT13" s="122"/>
      <c r="AU13" s="122"/>
      <c r="AV13" s="122"/>
      <c r="AW13" s="122"/>
      <c r="AX13" s="122"/>
      <c r="AY13" s="122"/>
      <c r="AZ13" s="122"/>
      <c r="BA13" s="122"/>
      <c r="BB13" s="122"/>
      <c r="BC13" s="122"/>
      <c r="BD13" s="122"/>
      <c r="BE13" s="122"/>
      <c r="BF13" s="122"/>
      <c r="BG13" s="122"/>
      <c r="BH13" s="122"/>
      <c r="BI13" s="122"/>
    </row>
    <row r="14" spans="1:61" ht="15" customHeight="1" x14ac:dyDescent="0.25">
      <c r="A14" s="124" t="s">
        <v>424</v>
      </c>
      <c r="B14" s="122">
        <v>8.1999999999999993</v>
      </c>
      <c r="C14" s="122">
        <v>11.4</v>
      </c>
      <c r="D14" s="122">
        <v>13.6</v>
      </c>
      <c r="E14" s="122">
        <v>12</v>
      </c>
      <c r="F14" s="122">
        <v>14.3</v>
      </c>
      <c r="G14" s="122">
        <v>12.5</v>
      </c>
      <c r="H14" s="122">
        <v>9</v>
      </c>
      <c r="I14" s="122">
        <v>7.6</v>
      </c>
      <c r="J14" s="122">
        <v>6.5</v>
      </c>
      <c r="K14" s="122">
        <v>5.6</v>
      </c>
      <c r="L14" s="122">
        <v>4.7</v>
      </c>
      <c r="M14" s="122">
        <v>4</v>
      </c>
      <c r="N14" s="122">
        <v>7.6</v>
      </c>
      <c r="O14" s="122">
        <v>3.3</v>
      </c>
      <c r="P14" s="122">
        <v>1.2</v>
      </c>
      <c r="Q14" s="122">
        <v>3</v>
      </c>
      <c r="R14" s="122">
        <v>2.1</v>
      </c>
      <c r="S14" s="122">
        <v>1.1000000000000001</v>
      </c>
      <c r="T14" s="122">
        <v>0.9</v>
      </c>
      <c r="U14" s="122">
        <v>1.8</v>
      </c>
      <c r="V14" s="122">
        <v>3</v>
      </c>
      <c r="W14" s="122">
        <v>3.9</v>
      </c>
      <c r="X14" s="122">
        <v>4.4000000000000004</v>
      </c>
      <c r="Y14" s="122">
        <v>3.4</v>
      </c>
      <c r="Z14" s="122">
        <v>1.5</v>
      </c>
      <c r="AA14" s="122">
        <v>1.5</v>
      </c>
      <c r="AB14" s="122" t="s">
        <v>153</v>
      </c>
      <c r="AC14" s="122">
        <v>2.1</v>
      </c>
      <c r="AD14" s="122">
        <v>2.7</v>
      </c>
      <c r="AE14" s="122">
        <v>3.3</v>
      </c>
      <c r="AF14" s="122">
        <v>3.2</v>
      </c>
      <c r="AG14" s="122">
        <v>3.2</v>
      </c>
      <c r="AH14" s="122">
        <v>4.2</v>
      </c>
      <c r="AI14" s="122">
        <v>3.5</v>
      </c>
      <c r="AJ14" s="122">
        <v>2.7</v>
      </c>
      <c r="AK14" s="122">
        <v>1.5</v>
      </c>
      <c r="AL14" s="122">
        <v>0.8</v>
      </c>
      <c r="AM14" s="122">
        <v>1.9</v>
      </c>
      <c r="AN14" s="122">
        <v>1.8</v>
      </c>
      <c r="AO14" s="122">
        <v>3.3</v>
      </c>
      <c r="AP14" s="122">
        <v>2.7</v>
      </c>
      <c r="AQ14" s="122">
        <v>1</v>
      </c>
      <c r="AR14" s="122">
        <v>1.2</v>
      </c>
      <c r="AS14" s="122">
        <v>1.6</v>
      </c>
      <c r="AT14" s="122">
        <v>1.2</v>
      </c>
      <c r="AU14" s="122">
        <v>1</v>
      </c>
      <c r="AV14" s="122">
        <v>1.2</v>
      </c>
      <c r="AW14" s="122">
        <v>1.5</v>
      </c>
      <c r="AX14" s="122">
        <v>1.6</v>
      </c>
      <c r="AY14" s="122">
        <v>2</v>
      </c>
      <c r="AZ14" s="122">
        <v>2.2999999999999998</v>
      </c>
      <c r="BA14" s="122">
        <v>2.8</v>
      </c>
      <c r="BB14" s="122">
        <v>2</v>
      </c>
      <c r="BC14" s="122">
        <v>3.1</v>
      </c>
      <c r="BD14" s="122">
        <v>5.9</v>
      </c>
      <c r="BE14" s="122">
        <v>5.4</v>
      </c>
      <c r="BF14" s="122">
        <v>4.7</v>
      </c>
      <c r="BG14" s="122">
        <v>4.5</v>
      </c>
      <c r="BH14" s="122">
        <v>3.8</v>
      </c>
      <c r="BI14" s="122">
        <v>3.5</v>
      </c>
    </row>
    <row r="15" spans="1:61" ht="15" customHeight="1" x14ac:dyDescent="0.25">
      <c r="A15" s="124" t="s">
        <v>115</v>
      </c>
      <c r="B15" s="122">
        <v>6.4</v>
      </c>
      <c r="C15" s="122">
        <v>3</v>
      </c>
      <c r="D15" s="122">
        <v>-0.2</v>
      </c>
      <c r="E15" s="122">
        <v>3.4</v>
      </c>
      <c r="F15" s="122">
        <v>4.4000000000000004</v>
      </c>
      <c r="G15" s="122">
        <v>3</v>
      </c>
      <c r="H15" s="122">
        <v>-0.1</v>
      </c>
      <c r="I15" s="122">
        <v>2.5</v>
      </c>
      <c r="J15" s="122">
        <v>3.3</v>
      </c>
      <c r="K15" s="122">
        <v>0.5</v>
      </c>
      <c r="L15" s="122">
        <v>-0.4</v>
      </c>
      <c r="M15" s="122">
        <v>-0.9</v>
      </c>
      <c r="N15" s="122">
        <v>-0.4</v>
      </c>
      <c r="O15" s="122">
        <v>0.5</v>
      </c>
      <c r="P15" s="122">
        <v>0.5</v>
      </c>
      <c r="Q15" s="122">
        <v>2.1</v>
      </c>
      <c r="R15" s="122">
        <v>1.5</v>
      </c>
      <c r="S15" s="122">
        <v>1</v>
      </c>
      <c r="T15" s="122">
        <v>0.5</v>
      </c>
      <c r="U15" s="122">
        <v>0.2</v>
      </c>
      <c r="V15" s="122">
        <v>-0.4</v>
      </c>
      <c r="W15" s="122">
        <v>1.1000000000000001</v>
      </c>
      <c r="X15" s="122">
        <v>-1.6</v>
      </c>
      <c r="Y15" s="122">
        <v>0.9</v>
      </c>
      <c r="Z15" s="122">
        <v>1</v>
      </c>
      <c r="AA15" s="122">
        <v>-0.5</v>
      </c>
      <c r="AB15" s="122" t="s">
        <v>153</v>
      </c>
      <c r="AC15" s="122">
        <v>0.1</v>
      </c>
      <c r="AD15" s="122">
        <v>1.5</v>
      </c>
      <c r="AE15" s="122">
        <v>-0.1</v>
      </c>
      <c r="AF15" s="122">
        <v>0.5</v>
      </c>
      <c r="AG15" s="122">
        <v>2.7</v>
      </c>
      <c r="AH15" s="122">
        <v>2.5</v>
      </c>
      <c r="AI15" s="122">
        <v>0.8</v>
      </c>
      <c r="AJ15" s="122">
        <v>0.4</v>
      </c>
      <c r="AK15" s="122">
        <v>-0.3</v>
      </c>
      <c r="AL15" s="122">
        <v>2</v>
      </c>
      <c r="AM15" s="122">
        <v>1.1000000000000001</v>
      </c>
      <c r="AN15" s="122">
        <v>1.4</v>
      </c>
      <c r="AO15" s="122">
        <v>-0.8</v>
      </c>
      <c r="AP15" s="122">
        <v>0.1</v>
      </c>
      <c r="AQ15" s="122">
        <v>0.1</v>
      </c>
      <c r="AR15" s="122">
        <v>0.2</v>
      </c>
      <c r="AS15" s="122">
        <v>0.4</v>
      </c>
      <c r="AT15" s="122">
        <v>0.3</v>
      </c>
      <c r="AU15" s="122">
        <v>-1.5</v>
      </c>
      <c r="AV15" s="122">
        <v>0.2</v>
      </c>
      <c r="AW15" s="122">
        <v>-1.1000000000000001</v>
      </c>
      <c r="AX15" s="122">
        <v>-0.7</v>
      </c>
      <c r="AY15" s="122">
        <v>-0.2</v>
      </c>
      <c r="AZ15" s="122">
        <v>0</v>
      </c>
      <c r="BA15" s="122">
        <v>4.2</v>
      </c>
      <c r="BB15" s="122">
        <v>-1.4</v>
      </c>
      <c r="BC15" s="122">
        <v>0.3</v>
      </c>
      <c r="BD15" s="122">
        <v>1</v>
      </c>
      <c r="BE15" s="122">
        <v>0.3</v>
      </c>
      <c r="BF15" s="122">
        <v>0.3</v>
      </c>
      <c r="BG15" s="122">
        <v>0.3</v>
      </c>
      <c r="BH15" s="122">
        <v>0.3</v>
      </c>
      <c r="BI15" s="122">
        <v>0.3</v>
      </c>
    </row>
    <row r="16" spans="1:61" ht="15" customHeight="1" x14ac:dyDescent="0.25">
      <c r="A16" s="124" t="s">
        <v>116</v>
      </c>
      <c r="B16" s="122">
        <v>14.6</v>
      </c>
      <c r="C16" s="122">
        <v>14.4</v>
      </c>
      <c r="D16" s="122">
        <v>13.4</v>
      </c>
      <c r="E16" s="122">
        <v>15.4</v>
      </c>
      <c r="F16" s="122">
        <v>18.7</v>
      </c>
      <c r="G16" s="122">
        <v>15.5</v>
      </c>
      <c r="H16" s="122">
        <v>8.9</v>
      </c>
      <c r="I16" s="122">
        <v>10.1</v>
      </c>
      <c r="J16" s="122">
        <v>9.8000000000000007</v>
      </c>
      <c r="K16" s="122">
        <v>6.1</v>
      </c>
      <c r="L16" s="122">
        <v>4.3</v>
      </c>
      <c r="M16" s="122">
        <v>3.1</v>
      </c>
      <c r="N16" s="122">
        <v>7.2</v>
      </c>
      <c r="O16" s="122">
        <v>3.8</v>
      </c>
      <c r="P16" s="122">
        <v>1.7</v>
      </c>
      <c r="Q16" s="122">
        <v>5.2</v>
      </c>
      <c r="R16" s="122">
        <v>3.5</v>
      </c>
      <c r="S16" s="122">
        <v>2.1</v>
      </c>
      <c r="T16" s="122">
        <v>1.5</v>
      </c>
      <c r="U16" s="122">
        <v>2.1</v>
      </c>
      <c r="V16" s="122">
        <v>2.6</v>
      </c>
      <c r="W16" s="122">
        <v>5</v>
      </c>
      <c r="X16" s="122">
        <v>2.7</v>
      </c>
      <c r="Y16" s="122">
        <v>4.3</v>
      </c>
      <c r="Z16" s="122">
        <v>2.5</v>
      </c>
      <c r="AA16" s="122">
        <v>1</v>
      </c>
      <c r="AB16" s="122" t="s">
        <v>153</v>
      </c>
      <c r="AC16" s="122">
        <v>2.2000000000000002</v>
      </c>
      <c r="AD16" s="122">
        <v>4.2</v>
      </c>
      <c r="AE16" s="122">
        <v>3.2</v>
      </c>
      <c r="AF16" s="122">
        <v>3.6</v>
      </c>
      <c r="AG16" s="122">
        <v>5.9</v>
      </c>
      <c r="AH16" s="122">
        <v>6.7</v>
      </c>
      <c r="AI16" s="122">
        <v>4.2</v>
      </c>
      <c r="AJ16" s="122">
        <v>3.1</v>
      </c>
      <c r="AK16" s="122">
        <v>1.3</v>
      </c>
      <c r="AL16" s="122">
        <v>2.8</v>
      </c>
      <c r="AM16" s="122">
        <v>2.9</v>
      </c>
      <c r="AN16" s="122">
        <v>3.2</v>
      </c>
      <c r="AO16" s="122">
        <v>2.5</v>
      </c>
      <c r="AP16" s="122">
        <v>2.8</v>
      </c>
      <c r="AQ16" s="122">
        <v>1.1000000000000001</v>
      </c>
      <c r="AR16" s="122">
        <v>1.4</v>
      </c>
      <c r="AS16" s="122">
        <v>2</v>
      </c>
      <c r="AT16" s="122">
        <v>1.5</v>
      </c>
      <c r="AU16" s="122">
        <v>-0.5</v>
      </c>
      <c r="AV16" s="122">
        <v>1.4</v>
      </c>
      <c r="AW16" s="122">
        <v>0.4</v>
      </c>
      <c r="AX16" s="122">
        <v>0.9</v>
      </c>
      <c r="AY16" s="122">
        <v>1.8</v>
      </c>
      <c r="AZ16" s="122">
        <v>2.2999999999999998</v>
      </c>
      <c r="BA16" s="122">
        <v>7</v>
      </c>
      <c r="BB16" s="122">
        <v>0.7</v>
      </c>
      <c r="BC16" s="122">
        <v>3.4</v>
      </c>
      <c r="BD16" s="122">
        <v>6.9</v>
      </c>
      <c r="BE16" s="122">
        <v>5.7</v>
      </c>
      <c r="BF16" s="122">
        <v>5</v>
      </c>
      <c r="BG16" s="122">
        <v>4.8</v>
      </c>
      <c r="BH16" s="122">
        <v>4.0999999999999996</v>
      </c>
      <c r="BI16" s="122">
        <v>3.8</v>
      </c>
    </row>
    <row r="17" spans="1:61" ht="15" customHeight="1" x14ac:dyDescent="0.25">
      <c r="A17" s="124" t="s">
        <v>117</v>
      </c>
      <c r="B17" s="122">
        <v>0</v>
      </c>
      <c r="C17" s="122">
        <v>0.9</v>
      </c>
      <c r="D17" s="122">
        <v>0.7</v>
      </c>
      <c r="E17" s="122">
        <v>2.1</v>
      </c>
      <c r="F17" s="122">
        <v>0.6</v>
      </c>
      <c r="G17" s="122">
        <v>0</v>
      </c>
      <c r="H17" s="122">
        <v>0.7</v>
      </c>
      <c r="I17" s="122">
        <v>-0.7</v>
      </c>
      <c r="J17" s="122">
        <v>-0.1</v>
      </c>
      <c r="K17" s="122">
        <v>0.2</v>
      </c>
      <c r="L17" s="122">
        <v>0.5</v>
      </c>
      <c r="M17" s="122">
        <v>-0.5</v>
      </c>
      <c r="N17" s="122">
        <v>-0.8</v>
      </c>
      <c r="O17" s="122">
        <v>1.3</v>
      </c>
      <c r="P17" s="122">
        <v>-0.8</v>
      </c>
      <c r="Q17" s="122">
        <v>-1.2</v>
      </c>
      <c r="R17" s="122">
        <v>-0.5</v>
      </c>
      <c r="S17" s="122">
        <v>0</v>
      </c>
      <c r="T17" s="122">
        <v>-0.9</v>
      </c>
      <c r="U17" s="122">
        <v>-1.7</v>
      </c>
      <c r="V17" s="122">
        <v>0.4</v>
      </c>
      <c r="W17" s="122">
        <v>0.5</v>
      </c>
      <c r="X17" s="122">
        <v>1</v>
      </c>
      <c r="Y17" s="122">
        <v>-0.9</v>
      </c>
      <c r="Z17" s="122">
        <v>-0.3</v>
      </c>
      <c r="AA17" s="122">
        <v>0.3</v>
      </c>
      <c r="AB17" s="122" t="s">
        <v>153</v>
      </c>
      <c r="AC17" s="122">
        <v>-1.4</v>
      </c>
      <c r="AD17" s="122">
        <v>-1</v>
      </c>
      <c r="AE17" s="122">
        <v>0.4</v>
      </c>
      <c r="AF17" s="122">
        <v>0.7</v>
      </c>
      <c r="AG17" s="122">
        <v>1.2</v>
      </c>
      <c r="AH17" s="122">
        <v>-3.9</v>
      </c>
      <c r="AI17" s="122">
        <v>1.2</v>
      </c>
      <c r="AJ17" s="122">
        <v>0.6</v>
      </c>
      <c r="AK17" s="122">
        <v>-0.1</v>
      </c>
      <c r="AL17" s="122">
        <v>-0.6</v>
      </c>
      <c r="AM17" s="122">
        <v>-1.3</v>
      </c>
      <c r="AN17" s="122">
        <v>-0.1</v>
      </c>
      <c r="AO17" s="122">
        <v>1.3</v>
      </c>
      <c r="AP17" s="122">
        <v>0.2</v>
      </c>
      <c r="AQ17" s="122">
        <v>-0.7</v>
      </c>
      <c r="AR17" s="122">
        <v>0.3</v>
      </c>
      <c r="AS17" s="122">
        <v>0.8</v>
      </c>
      <c r="AT17" s="122">
        <v>-0.1</v>
      </c>
      <c r="AU17" s="122">
        <v>1.4</v>
      </c>
      <c r="AV17" s="122">
        <v>-1.8</v>
      </c>
      <c r="AW17" s="122">
        <v>0.1</v>
      </c>
      <c r="AX17" s="122">
        <v>-0.1</v>
      </c>
      <c r="AY17" s="122">
        <v>0.2</v>
      </c>
      <c r="AZ17" s="122">
        <v>0.3</v>
      </c>
      <c r="BA17" s="122">
        <v>0.7</v>
      </c>
      <c r="BB17" s="122">
        <v>-0.4</v>
      </c>
      <c r="BC17" s="122">
        <v>0.2</v>
      </c>
      <c r="BD17" s="122">
        <v>0.1</v>
      </c>
      <c r="BE17" s="122">
        <v>-0.2</v>
      </c>
      <c r="BF17" s="122">
        <v>0</v>
      </c>
      <c r="BG17" s="122">
        <v>0.2</v>
      </c>
      <c r="BH17" s="122">
        <v>0.1</v>
      </c>
      <c r="BI17" s="122">
        <v>0.1</v>
      </c>
    </row>
    <row r="18" spans="1:61" ht="15" customHeight="1" x14ac:dyDescent="0.25">
      <c r="A18" s="119" t="s">
        <v>425</v>
      </c>
      <c r="B18" s="122">
        <v>14.6</v>
      </c>
      <c r="C18" s="122">
        <v>15.3</v>
      </c>
      <c r="D18" s="122">
        <v>14.1</v>
      </c>
      <c r="E18" s="122">
        <v>17.399999999999999</v>
      </c>
      <c r="F18" s="122">
        <v>19.2</v>
      </c>
      <c r="G18" s="122">
        <v>15.5</v>
      </c>
      <c r="H18" s="122">
        <v>9.6</v>
      </c>
      <c r="I18" s="122">
        <v>9.4</v>
      </c>
      <c r="J18" s="122">
        <v>9.6999999999999993</v>
      </c>
      <c r="K18" s="122">
        <v>6.3</v>
      </c>
      <c r="L18" s="122">
        <v>4.7</v>
      </c>
      <c r="M18" s="122">
        <v>2.6</v>
      </c>
      <c r="N18" s="122">
        <v>6.4</v>
      </c>
      <c r="O18" s="122">
        <v>5.0999999999999996</v>
      </c>
      <c r="P18" s="122">
        <v>0.9</v>
      </c>
      <c r="Q18" s="122">
        <v>4</v>
      </c>
      <c r="R18" s="122">
        <v>3</v>
      </c>
      <c r="S18" s="122">
        <v>2.1</v>
      </c>
      <c r="T18" s="122">
        <v>0.6</v>
      </c>
      <c r="U18" s="122">
        <v>0.4</v>
      </c>
      <c r="V18" s="122">
        <v>3</v>
      </c>
      <c r="W18" s="122">
        <v>5.5</v>
      </c>
      <c r="X18" s="122">
        <v>3.7</v>
      </c>
      <c r="Y18" s="122">
        <v>3.4</v>
      </c>
      <c r="Z18" s="122">
        <v>2.2000000000000002</v>
      </c>
      <c r="AA18" s="122">
        <v>1.2</v>
      </c>
      <c r="AB18" s="122" t="s">
        <v>153</v>
      </c>
      <c r="AC18" s="122">
        <v>0.8</v>
      </c>
      <c r="AD18" s="122">
        <v>3.2</v>
      </c>
      <c r="AE18" s="122">
        <v>3.5</v>
      </c>
      <c r="AF18" s="122">
        <v>4.3</v>
      </c>
      <c r="AG18" s="122">
        <v>7.2</v>
      </c>
      <c r="AH18" s="122">
        <v>2.8</v>
      </c>
      <c r="AI18" s="122">
        <v>5.4</v>
      </c>
      <c r="AJ18" s="122">
        <v>3.7</v>
      </c>
      <c r="AK18" s="122">
        <v>1.2</v>
      </c>
      <c r="AL18" s="122">
        <v>2.2000000000000002</v>
      </c>
      <c r="AM18" s="122">
        <v>1.7</v>
      </c>
      <c r="AN18" s="122">
        <v>3.1</v>
      </c>
      <c r="AO18" s="122">
        <v>3.8</v>
      </c>
      <c r="AP18" s="122">
        <v>3</v>
      </c>
      <c r="AQ18" s="122">
        <v>0.4</v>
      </c>
      <c r="AR18" s="122">
        <v>1.8</v>
      </c>
      <c r="AS18" s="122">
        <v>2.8</v>
      </c>
      <c r="AT18" s="122">
        <v>1.3</v>
      </c>
      <c r="AU18" s="122">
        <v>0.9</v>
      </c>
      <c r="AV18" s="122">
        <v>-0.4</v>
      </c>
      <c r="AW18" s="122">
        <v>0.5</v>
      </c>
      <c r="AX18" s="122">
        <v>0.8</v>
      </c>
      <c r="AY18" s="122">
        <v>2</v>
      </c>
      <c r="AZ18" s="122">
        <v>2.6</v>
      </c>
      <c r="BA18" s="122">
        <v>7.7</v>
      </c>
      <c r="BB18" s="122">
        <v>0.3</v>
      </c>
      <c r="BC18" s="122">
        <v>3.6</v>
      </c>
      <c r="BD18" s="122">
        <v>7</v>
      </c>
      <c r="BE18" s="122">
        <v>5.5</v>
      </c>
      <c r="BF18" s="122">
        <v>5</v>
      </c>
      <c r="BG18" s="122">
        <v>5</v>
      </c>
      <c r="BH18" s="122">
        <v>4.2</v>
      </c>
      <c r="BI18" s="122">
        <v>3.9</v>
      </c>
    </row>
    <row r="19" spans="1:61" ht="15" customHeight="1" x14ac:dyDescent="0.25">
      <c r="A19" s="119" t="s">
        <v>426</v>
      </c>
      <c r="B19" s="122">
        <v>14.5</v>
      </c>
      <c r="C19" s="122">
        <v>15</v>
      </c>
      <c r="D19" s="122">
        <v>13.9</v>
      </c>
      <c r="E19" s="122">
        <v>17.100000000000001</v>
      </c>
      <c r="F19" s="122">
        <v>19</v>
      </c>
      <c r="G19" s="122">
        <v>16.399999999999999</v>
      </c>
      <c r="H19" s="122">
        <v>9.4</v>
      </c>
      <c r="I19" s="122">
        <v>9.6</v>
      </c>
      <c r="J19" s="122">
        <v>9.6999999999999993</v>
      </c>
      <c r="K19" s="122">
        <v>6.6</v>
      </c>
      <c r="L19" s="122">
        <v>4.8</v>
      </c>
      <c r="M19" s="122">
        <v>2.6</v>
      </c>
      <c r="N19" s="122">
        <v>6.1</v>
      </c>
      <c r="O19" s="122">
        <v>4.9000000000000004</v>
      </c>
      <c r="P19" s="122">
        <v>0.6</v>
      </c>
      <c r="Q19" s="122">
        <v>3.7</v>
      </c>
      <c r="R19" s="122">
        <v>2.9</v>
      </c>
      <c r="S19" s="122">
        <v>2</v>
      </c>
      <c r="T19" s="122">
        <v>0.7</v>
      </c>
      <c r="U19" s="122">
        <v>0.5</v>
      </c>
      <c r="V19" s="122">
        <v>3.3</v>
      </c>
      <c r="W19" s="122">
        <v>5.6</v>
      </c>
      <c r="X19" s="122">
        <v>3.5</v>
      </c>
      <c r="Y19" s="122">
        <v>3.5</v>
      </c>
      <c r="Z19" s="122">
        <v>2.2999999999999998</v>
      </c>
      <c r="AA19" s="122">
        <v>1.4</v>
      </c>
      <c r="AB19" s="122" t="s">
        <v>153</v>
      </c>
      <c r="AC19" s="122">
        <v>0.9</v>
      </c>
      <c r="AD19" s="122">
        <v>2.9</v>
      </c>
      <c r="AE19" s="122">
        <v>3.9</v>
      </c>
      <c r="AF19" s="122">
        <v>4.2</v>
      </c>
      <c r="AG19" s="122">
        <v>6.9</v>
      </c>
      <c r="AH19" s="122">
        <v>3.1</v>
      </c>
      <c r="AI19" s="122">
        <v>5.3</v>
      </c>
      <c r="AJ19" s="122">
        <v>3.8</v>
      </c>
      <c r="AK19" s="122">
        <v>1.3</v>
      </c>
      <c r="AL19" s="122">
        <v>2.4</v>
      </c>
      <c r="AM19" s="122">
        <v>1.8</v>
      </c>
      <c r="AN19" s="122">
        <v>3.1</v>
      </c>
      <c r="AO19" s="122">
        <v>3.8</v>
      </c>
      <c r="AP19" s="122">
        <v>2.9</v>
      </c>
      <c r="AQ19" s="122">
        <v>0.7</v>
      </c>
      <c r="AR19" s="122">
        <v>1.7</v>
      </c>
      <c r="AS19" s="122">
        <v>2.7</v>
      </c>
      <c r="AT19" s="122">
        <v>1.6</v>
      </c>
      <c r="AU19" s="122">
        <v>1.1000000000000001</v>
      </c>
      <c r="AV19" s="122">
        <v>-0.1</v>
      </c>
      <c r="AW19" s="122">
        <v>0.7</v>
      </c>
      <c r="AX19" s="122">
        <v>0.9</v>
      </c>
      <c r="AY19" s="122">
        <v>1.9</v>
      </c>
      <c r="AZ19" s="122">
        <v>2.6</v>
      </c>
      <c r="BA19" s="122">
        <v>7.8</v>
      </c>
      <c r="BB19" s="122">
        <v>0</v>
      </c>
      <c r="BC19" s="122">
        <v>3.7</v>
      </c>
      <c r="BD19" s="122">
        <v>6.8</v>
      </c>
      <c r="BE19" s="122">
        <v>5.7</v>
      </c>
      <c r="BF19" s="122">
        <v>5</v>
      </c>
      <c r="BG19" s="122">
        <v>5</v>
      </c>
      <c r="BH19" s="122">
        <v>4.2</v>
      </c>
      <c r="BI19" s="122">
        <v>3.9</v>
      </c>
    </row>
    <row r="20" spans="1:61" ht="15" customHeight="1" x14ac:dyDescent="0.25">
      <c r="A20" s="119"/>
      <c r="B20" s="122"/>
      <c r="C20" s="122"/>
      <c r="D20" s="122"/>
      <c r="E20" s="122"/>
      <c r="F20" s="122"/>
      <c r="G20" s="122"/>
      <c r="H20" s="122"/>
      <c r="I20" s="122"/>
      <c r="J20" s="122"/>
      <c r="K20" s="122"/>
      <c r="L20" s="122"/>
      <c r="M20" s="122"/>
      <c r="N20" s="122"/>
      <c r="O20" s="122"/>
      <c r="P20" s="122"/>
      <c r="Q20" s="122"/>
      <c r="R20" s="122"/>
      <c r="S20" s="122"/>
      <c r="T20" s="122"/>
      <c r="U20" s="122"/>
      <c r="V20" s="122"/>
      <c r="W20" s="122"/>
      <c r="X20" s="122"/>
      <c r="Y20" s="122"/>
      <c r="Z20" s="122"/>
      <c r="AA20" s="122"/>
      <c r="AB20" s="122"/>
      <c r="AC20" s="122"/>
      <c r="AD20" s="122"/>
      <c r="AE20" s="122"/>
      <c r="AF20" s="122"/>
      <c r="AG20" s="122"/>
      <c r="AH20" s="122"/>
      <c r="AI20" s="122"/>
      <c r="AJ20" s="122"/>
      <c r="AK20" s="122"/>
      <c r="AL20" s="122"/>
      <c r="AM20" s="122"/>
      <c r="AN20" s="122"/>
      <c r="AO20" s="122"/>
      <c r="AP20" s="122"/>
      <c r="AQ20" s="122"/>
      <c r="AR20" s="122"/>
      <c r="AS20" s="122"/>
      <c r="AT20" s="122"/>
      <c r="AU20" s="122"/>
      <c r="AV20" s="122"/>
      <c r="AW20" s="122"/>
      <c r="AX20" s="122"/>
      <c r="AY20" s="122"/>
      <c r="AZ20" s="122"/>
      <c r="BA20" s="122"/>
      <c r="BB20" s="122"/>
      <c r="BC20" s="122"/>
      <c r="BD20" s="122"/>
      <c r="BE20" s="122"/>
      <c r="BF20" s="122"/>
      <c r="BG20" s="122"/>
      <c r="BH20" s="122"/>
      <c r="BI20" s="122"/>
    </row>
    <row r="21" spans="1:61" ht="15" customHeight="1" x14ac:dyDescent="0.25">
      <c r="A21" s="131" t="s">
        <v>118</v>
      </c>
      <c r="B21" s="122"/>
      <c r="C21" s="122"/>
      <c r="D21" s="122"/>
      <c r="E21" s="122"/>
      <c r="F21" s="122"/>
      <c r="G21" s="122"/>
      <c r="H21" s="122"/>
      <c r="I21" s="122"/>
      <c r="J21" s="122"/>
      <c r="K21" s="122"/>
      <c r="L21" s="122"/>
      <c r="M21" s="122"/>
      <c r="N21" s="122"/>
      <c r="O21" s="122"/>
      <c r="P21" s="122"/>
      <c r="Q21" s="122"/>
      <c r="R21" s="122"/>
      <c r="S21" s="122"/>
      <c r="T21" s="122"/>
      <c r="U21" s="122"/>
      <c r="V21" s="122"/>
      <c r="W21" s="122"/>
      <c r="X21" s="122"/>
      <c r="Y21" s="122"/>
      <c r="Z21" s="122"/>
      <c r="AA21" s="122"/>
      <c r="AB21" s="122"/>
      <c r="AC21" s="122"/>
      <c r="AD21" s="122"/>
      <c r="AE21" s="122"/>
      <c r="AF21" s="122"/>
      <c r="AG21" s="122"/>
      <c r="AH21" s="122"/>
      <c r="AI21" s="122"/>
      <c r="AJ21" s="122"/>
      <c r="AK21" s="122"/>
      <c r="AL21" s="122"/>
      <c r="AM21" s="122"/>
      <c r="AN21" s="122"/>
      <c r="AO21" s="122"/>
      <c r="AP21" s="122"/>
      <c r="AQ21" s="122"/>
      <c r="AR21" s="122"/>
      <c r="AS21" s="122"/>
      <c r="AT21" s="122"/>
      <c r="AU21" s="122"/>
      <c r="AV21" s="122"/>
      <c r="AW21" s="122"/>
      <c r="AX21" s="122"/>
      <c r="AY21" s="122"/>
      <c r="AZ21" s="122"/>
      <c r="BA21" s="122"/>
      <c r="BB21" s="122"/>
      <c r="BC21" s="122"/>
      <c r="BD21" s="122"/>
      <c r="BE21" s="122"/>
      <c r="BF21" s="122"/>
      <c r="BG21" s="122"/>
      <c r="BH21" s="122"/>
      <c r="BI21" s="122"/>
    </row>
    <row r="22" spans="1:61" ht="15" customHeight="1" x14ac:dyDescent="0.25">
      <c r="A22" s="124" t="s">
        <v>467</v>
      </c>
      <c r="B22" s="186">
        <v>8.4976118153162901</v>
      </c>
      <c r="C22" s="186">
        <v>11.366709838710999</v>
      </c>
      <c r="D22" s="186">
        <v>13.3103710828311</v>
      </c>
      <c r="E22" s="186">
        <v>11.7605998269542</v>
      </c>
      <c r="F22" s="186">
        <v>14.3282780845039</v>
      </c>
      <c r="G22" s="186">
        <v>12.5248605505179</v>
      </c>
      <c r="H22" s="186">
        <v>9.0235943610905895</v>
      </c>
      <c r="I22" s="186">
        <v>7.2864711333353904</v>
      </c>
      <c r="J22" s="186">
        <v>6.3732932943655696</v>
      </c>
      <c r="K22" s="186">
        <v>5.0108352313407396</v>
      </c>
      <c r="L22" s="186">
        <v>4.0278339309703401</v>
      </c>
      <c r="M22" s="186">
        <v>3.0186217240843698</v>
      </c>
      <c r="N22" s="186">
        <v>6.6428844077316196</v>
      </c>
      <c r="O22" s="186">
        <v>1.8838529867196701</v>
      </c>
      <c r="P22" s="186">
        <v>0.46632412176785498</v>
      </c>
      <c r="Q22" s="186">
        <v>2.4372562942381801</v>
      </c>
      <c r="R22" s="186">
        <v>1.9115029973006501</v>
      </c>
      <c r="S22" s="186">
        <v>1.13602770647355</v>
      </c>
      <c r="T22" s="186">
        <v>0.905867367899299</v>
      </c>
      <c r="U22" s="186">
        <v>1.8285307232555501</v>
      </c>
      <c r="V22" s="186">
        <v>3.17524267863379</v>
      </c>
      <c r="W22" s="186">
        <v>3.7929994294903802</v>
      </c>
      <c r="X22" s="186">
        <v>4.1333135674208297</v>
      </c>
      <c r="Y22" s="186">
        <v>3.35388928660119</v>
      </c>
      <c r="Z22" s="186">
        <v>1.37169971329044</v>
      </c>
      <c r="AA22" s="186">
        <v>1.26273457715787</v>
      </c>
      <c r="AB22" s="122" t="s">
        <v>153</v>
      </c>
      <c r="AC22" s="186">
        <v>1.9579585231612899</v>
      </c>
      <c r="AD22" s="186">
        <v>2.7654942567257099</v>
      </c>
      <c r="AE22" s="186">
        <v>3.3603309765529898</v>
      </c>
      <c r="AF22" s="186">
        <v>3.3013342800275902</v>
      </c>
      <c r="AG22" s="186">
        <v>3.2122106762009901</v>
      </c>
      <c r="AH22" s="186">
        <v>4.3606738298581904</v>
      </c>
      <c r="AI22" s="186">
        <v>3.6472502325710798</v>
      </c>
      <c r="AJ22" s="186">
        <v>2.8090951775652901</v>
      </c>
      <c r="AK22" s="186">
        <v>1.24266743455599</v>
      </c>
      <c r="AL22" s="186">
        <v>0.74002120867774301</v>
      </c>
      <c r="AM22" s="186">
        <v>1.9929028389897001</v>
      </c>
      <c r="AN22" s="186">
        <v>2.01317225694911</v>
      </c>
      <c r="AO22" s="186">
        <v>3.3571733613914101</v>
      </c>
      <c r="AP22" s="186">
        <v>2.7973300404706798</v>
      </c>
      <c r="AQ22" s="186">
        <v>1.2415738811774499</v>
      </c>
      <c r="AR22" s="186">
        <v>1.1335858908241401</v>
      </c>
      <c r="AS22" s="186">
        <v>1.4665589198251401</v>
      </c>
      <c r="AT22" s="186">
        <v>1.1344317936277699</v>
      </c>
      <c r="AU22" s="186">
        <v>0.96079224687186604</v>
      </c>
      <c r="AV22" s="186">
        <v>1.3443597858017799</v>
      </c>
      <c r="AW22" s="186">
        <v>1.7717470711929399</v>
      </c>
      <c r="AX22" s="186">
        <v>1.4336498737258501</v>
      </c>
      <c r="AY22" s="186">
        <v>2.0236103312745701</v>
      </c>
      <c r="AZ22" s="186">
        <v>2.4816788321167902</v>
      </c>
      <c r="BA22" s="186">
        <v>2.85172679622604</v>
      </c>
      <c r="BB22" s="186">
        <v>2.1272605694980502</v>
      </c>
      <c r="BC22" s="186">
        <v>3.2702652380115902</v>
      </c>
      <c r="BD22" s="186">
        <v>5.8455002404880902</v>
      </c>
      <c r="BE22" s="186">
        <v>5.6349544857454399</v>
      </c>
      <c r="BF22" s="186">
        <v>4.71405411127341</v>
      </c>
      <c r="BG22" s="186">
        <v>4.5276946204092097</v>
      </c>
      <c r="BH22" s="186">
        <v>3.8279604879353601</v>
      </c>
      <c r="BI22" s="186">
        <v>3.52838923370869</v>
      </c>
    </row>
    <row r="23" spans="1:61" ht="15" customHeight="1" x14ac:dyDescent="0.25">
      <c r="A23" s="124" t="s">
        <v>119</v>
      </c>
      <c r="B23" s="122">
        <v>5.7</v>
      </c>
      <c r="C23" s="122">
        <v>13.7</v>
      </c>
      <c r="D23" s="122">
        <v>12</v>
      </c>
      <c r="E23" s="122">
        <v>15</v>
      </c>
      <c r="F23" s="122">
        <v>18.100000000000001</v>
      </c>
      <c r="G23" s="122">
        <v>15.8</v>
      </c>
      <c r="H23" s="122">
        <v>11.9</v>
      </c>
      <c r="I23" s="122">
        <v>7.1</v>
      </c>
      <c r="J23" s="122">
        <v>8.5</v>
      </c>
      <c r="K23" s="122">
        <v>4.3</v>
      </c>
      <c r="L23" s="122">
        <v>4.9000000000000004</v>
      </c>
      <c r="M23" s="122">
        <v>3</v>
      </c>
      <c r="N23" s="122">
        <v>5.2</v>
      </c>
      <c r="O23" s="122">
        <v>2.2999999999999998</v>
      </c>
      <c r="P23" s="122">
        <v>-3</v>
      </c>
      <c r="Q23" s="122">
        <v>0</v>
      </c>
      <c r="R23" s="122">
        <v>0</v>
      </c>
      <c r="S23" s="122">
        <v>0</v>
      </c>
      <c r="T23" s="122">
        <v>0.5</v>
      </c>
      <c r="U23" s="122">
        <v>0</v>
      </c>
      <c r="V23" s="122">
        <v>1.8</v>
      </c>
      <c r="W23" s="122">
        <v>3.1</v>
      </c>
      <c r="X23" s="122">
        <v>3.1</v>
      </c>
      <c r="Y23" s="122">
        <v>0.7</v>
      </c>
      <c r="Z23" s="122">
        <v>0</v>
      </c>
      <c r="AA23" s="122">
        <v>0</v>
      </c>
      <c r="AB23" s="122" t="s">
        <v>153</v>
      </c>
      <c r="AC23" s="122">
        <v>1.4</v>
      </c>
      <c r="AD23" s="122">
        <v>1.7</v>
      </c>
      <c r="AE23" s="122">
        <v>2.7</v>
      </c>
      <c r="AF23" s="122">
        <v>3</v>
      </c>
      <c r="AG23" s="122">
        <v>2.8</v>
      </c>
      <c r="AH23" s="122">
        <v>6</v>
      </c>
      <c r="AI23" s="122">
        <v>4.4000000000000004</v>
      </c>
      <c r="AJ23" s="122">
        <v>3.1</v>
      </c>
      <c r="AK23" s="122">
        <v>0.6</v>
      </c>
      <c r="AL23" s="122">
        <v>0</v>
      </c>
      <c r="AM23" s="122">
        <v>1.1000000000000001</v>
      </c>
      <c r="AN23" s="122">
        <v>2.4</v>
      </c>
      <c r="AO23" s="122">
        <v>2.8</v>
      </c>
      <c r="AP23" s="122">
        <v>3.3</v>
      </c>
      <c r="AQ23" s="122">
        <v>1.6</v>
      </c>
      <c r="AR23" s="122">
        <v>1.3</v>
      </c>
      <c r="AS23" s="122">
        <v>1.5</v>
      </c>
      <c r="AT23" s="122">
        <v>1.5</v>
      </c>
      <c r="AU23" s="122">
        <v>1.1000000000000001</v>
      </c>
      <c r="AV23" s="122">
        <v>1</v>
      </c>
      <c r="AW23" s="122">
        <v>1.7</v>
      </c>
      <c r="AX23" s="122">
        <v>1.8</v>
      </c>
      <c r="AY23" s="122">
        <v>1.8</v>
      </c>
      <c r="AZ23" s="122">
        <v>2.5</v>
      </c>
      <c r="BA23" s="122">
        <v>2.5</v>
      </c>
      <c r="BB23" s="122">
        <v>1.6</v>
      </c>
      <c r="BC23" s="122">
        <v>2.8</v>
      </c>
      <c r="BD23" s="122">
        <v>12.9</v>
      </c>
      <c r="BE23" s="122">
        <v>6.8</v>
      </c>
      <c r="BF23" s="122">
        <v>5</v>
      </c>
      <c r="BG23" s="122">
        <v>4.5999999999999996</v>
      </c>
      <c r="BH23" s="122">
        <v>4.0999999999999996</v>
      </c>
      <c r="BI23" s="122">
        <v>3.6</v>
      </c>
    </row>
    <row r="24" spans="1:61" ht="15" customHeight="1" x14ac:dyDescent="0.25">
      <c r="A24" s="124" t="s">
        <v>120</v>
      </c>
      <c r="B24" s="122" t="s">
        <v>153</v>
      </c>
      <c r="C24" s="122" t="s">
        <v>153</v>
      </c>
      <c r="D24" s="122" t="s">
        <v>153</v>
      </c>
      <c r="E24" s="122" t="s">
        <v>153</v>
      </c>
      <c r="F24" s="122" t="s">
        <v>153</v>
      </c>
      <c r="G24" s="122" t="s">
        <v>153</v>
      </c>
      <c r="H24" s="122" t="s">
        <v>153</v>
      </c>
      <c r="I24" s="122" t="s">
        <v>153</v>
      </c>
      <c r="J24" s="122" t="s">
        <v>153</v>
      </c>
      <c r="K24" s="122" t="s">
        <v>153</v>
      </c>
      <c r="L24" s="122" t="s">
        <v>153</v>
      </c>
      <c r="M24" s="122">
        <v>3.4</v>
      </c>
      <c r="N24" s="122">
        <v>3.2</v>
      </c>
      <c r="O24" s="122">
        <v>-0.2</v>
      </c>
      <c r="P24" s="122">
        <v>0.1</v>
      </c>
      <c r="Q24" s="122">
        <v>1.8</v>
      </c>
      <c r="R24" s="122">
        <v>1.5</v>
      </c>
      <c r="S24" s="122">
        <v>0</v>
      </c>
      <c r="T24" s="122">
        <v>0.5</v>
      </c>
      <c r="U24" s="122">
        <v>3</v>
      </c>
      <c r="V24" s="122">
        <v>3.9</v>
      </c>
      <c r="W24" s="122">
        <v>3.1</v>
      </c>
      <c r="X24" s="122">
        <v>4.2</v>
      </c>
      <c r="Y24" s="122">
        <v>2.1</v>
      </c>
      <c r="Z24" s="122">
        <v>0.8</v>
      </c>
      <c r="AA24" s="122">
        <v>1.7</v>
      </c>
      <c r="AB24" s="122" t="s">
        <v>153</v>
      </c>
      <c r="AC24" s="122">
        <v>2.2000000000000002</v>
      </c>
      <c r="AD24" s="122">
        <v>2.2999999999999998</v>
      </c>
      <c r="AE24" s="122">
        <v>3.3</v>
      </c>
      <c r="AF24" s="122">
        <v>3.1</v>
      </c>
      <c r="AG24" s="122">
        <v>3.1</v>
      </c>
      <c r="AH24" s="122">
        <v>6.9</v>
      </c>
      <c r="AI24" s="122">
        <v>4.4000000000000004</v>
      </c>
      <c r="AJ24" s="122">
        <v>2.8</v>
      </c>
      <c r="AK24" s="122">
        <v>1.4</v>
      </c>
      <c r="AL24" s="122">
        <v>-0.1</v>
      </c>
      <c r="AM24" s="122">
        <v>4.5</v>
      </c>
      <c r="AN24" s="122">
        <v>3.1</v>
      </c>
      <c r="AO24" s="122">
        <v>2</v>
      </c>
      <c r="AP24" s="122">
        <v>1.8</v>
      </c>
      <c r="AQ24" s="122">
        <v>0.9</v>
      </c>
      <c r="AR24" s="122">
        <v>1.2</v>
      </c>
      <c r="AS24" s="122">
        <v>2</v>
      </c>
      <c r="AT24" s="122">
        <v>-0.4</v>
      </c>
      <c r="AU24" s="122">
        <v>3</v>
      </c>
      <c r="AV24" s="122">
        <v>1.6</v>
      </c>
      <c r="AW24" s="122">
        <v>1.7</v>
      </c>
      <c r="AX24" s="122">
        <v>1.3</v>
      </c>
      <c r="AY24" s="122">
        <v>1.3</v>
      </c>
      <c r="AZ24" s="122">
        <v>4</v>
      </c>
      <c r="BA24" s="122">
        <v>3.4</v>
      </c>
      <c r="BB24" s="122">
        <v>2.7</v>
      </c>
      <c r="BC24" s="122">
        <v>2.2999999999999998</v>
      </c>
      <c r="BD24" s="122">
        <v>10.3</v>
      </c>
      <c r="BE24" s="122">
        <v>8.1</v>
      </c>
      <c r="BF24" s="122">
        <v>3.6</v>
      </c>
      <c r="BG24" s="122">
        <v>4</v>
      </c>
      <c r="BH24" s="122">
        <v>3.4</v>
      </c>
      <c r="BI24" s="122">
        <v>3.4</v>
      </c>
    </row>
    <row r="25" spans="1:61" ht="15" customHeight="1" x14ac:dyDescent="0.25">
      <c r="A25" s="119"/>
      <c r="B25" s="122"/>
      <c r="C25" s="122"/>
      <c r="D25" s="122"/>
      <c r="E25" s="122"/>
      <c r="F25" s="122"/>
      <c r="G25" s="122"/>
      <c r="H25" s="122"/>
      <c r="I25" s="122"/>
      <c r="J25" s="122"/>
      <c r="K25" s="122"/>
      <c r="L25" s="122"/>
      <c r="M25" s="122"/>
      <c r="N25" s="122"/>
      <c r="O25" s="122"/>
      <c r="P25" s="122"/>
      <c r="Q25" s="122"/>
      <c r="R25" s="122"/>
      <c r="S25" s="122"/>
      <c r="T25" s="122"/>
      <c r="U25" s="122"/>
      <c r="V25" s="122"/>
      <c r="W25" s="122"/>
      <c r="X25" s="122"/>
      <c r="Y25" s="122"/>
      <c r="Z25" s="122"/>
      <c r="AA25" s="122"/>
      <c r="AB25" s="122"/>
      <c r="AC25" s="122"/>
      <c r="AD25" s="122"/>
      <c r="AE25" s="122"/>
      <c r="AF25" s="122"/>
      <c r="AG25" s="122"/>
      <c r="AH25" s="122"/>
      <c r="AI25" s="122"/>
      <c r="AJ25" s="122"/>
      <c r="AK25" s="122"/>
      <c r="AL25" s="122"/>
      <c r="AM25" s="122"/>
      <c r="AN25" s="122"/>
      <c r="AO25" s="122"/>
      <c r="AP25" s="122"/>
      <c r="AQ25" s="122"/>
      <c r="AR25" s="122"/>
      <c r="AS25" s="122"/>
      <c r="AT25" s="122"/>
      <c r="AU25" s="122"/>
      <c r="AV25" s="122"/>
      <c r="AW25" s="122"/>
      <c r="AX25" s="122"/>
      <c r="AY25" s="122"/>
      <c r="AZ25" s="122"/>
      <c r="BA25" s="122"/>
      <c r="BB25" s="122"/>
      <c r="BC25" s="122"/>
      <c r="BD25" s="122"/>
      <c r="BE25" s="122"/>
      <c r="BF25" s="122"/>
      <c r="BG25" s="122"/>
      <c r="BH25" s="122"/>
      <c r="BI25" s="122"/>
    </row>
    <row r="26" spans="1:61" ht="15" customHeight="1" x14ac:dyDescent="0.25">
      <c r="A26" s="131" t="s">
        <v>32</v>
      </c>
      <c r="B26" s="122"/>
      <c r="C26" s="122"/>
      <c r="D26" s="122"/>
      <c r="E26" s="122"/>
      <c r="F26" s="122"/>
      <c r="G26" s="122"/>
      <c r="H26" s="122"/>
      <c r="I26" s="122"/>
      <c r="J26" s="122"/>
      <c r="K26" s="122"/>
      <c r="L26" s="122"/>
      <c r="M26" s="122"/>
      <c r="N26" s="122"/>
      <c r="O26" s="122"/>
      <c r="P26" s="122"/>
      <c r="Q26" s="122"/>
      <c r="R26" s="122"/>
      <c r="S26" s="122"/>
      <c r="T26" s="122"/>
      <c r="U26" s="122"/>
      <c r="V26" s="122"/>
      <c r="W26" s="122"/>
      <c r="X26" s="122"/>
      <c r="Y26" s="122"/>
      <c r="Z26" s="122"/>
      <c r="AA26" s="122"/>
      <c r="AB26" s="122"/>
      <c r="AC26" s="122"/>
      <c r="AD26" s="122"/>
      <c r="AE26" s="122"/>
      <c r="AF26" s="122"/>
      <c r="AG26" s="122"/>
      <c r="AH26" s="122"/>
      <c r="AI26" s="122"/>
      <c r="AJ26" s="122"/>
      <c r="AK26" s="122"/>
      <c r="AL26" s="122"/>
      <c r="AM26" s="122"/>
      <c r="AN26" s="122"/>
      <c r="AO26" s="122"/>
      <c r="AP26" s="122"/>
      <c r="AQ26" s="122"/>
      <c r="AR26" s="122"/>
      <c r="AS26" s="122"/>
      <c r="AT26" s="122"/>
      <c r="AU26" s="122"/>
      <c r="AV26" s="122"/>
      <c r="AW26" s="122"/>
      <c r="AX26" s="122"/>
      <c r="AY26" s="122"/>
      <c r="AZ26" s="122"/>
      <c r="BA26" s="122"/>
      <c r="BB26" s="122"/>
      <c r="BC26" s="122"/>
      <c r="BD26" s="122"/>
      <c r="BE26" s="122"/>
      <c r="BF26" s="122"/>
      <c r="BG26" s="122"/>
      <c r="BH26" s="122"/>
      <c r="BI26" s="122"/>
    </row>
    <row r="27" spans="1:61" ht="15" customHeight="1" x14ac:dyDescent="0.25">
      <c r="A27" s="124" t="s">
        <v>50</v>
      </c>
      <c r="B27" s="122">
        <v>4.9000000000000004</v>
      </c>
      <c r="C27" s="122">
        <v>7.2</v>
      </c>
      <c r="D27" s="122">
        <v>8.1999999999999993</v>
      </c>
      <c r="E27" s="122">
        <v>7.7</v>
      </c>
      <c r="F27" s="122">
        <v>9.4</v>
      </c>
      <c r="G27" s="122">
        <v>9.9</v>
      </c>
      <c r="H27" s="122">
        <v>8.8000000000000007</v>
      </c>
      <c r="I27" s="122">
        <v>5.3</v>
      </c>
      <c r="J27" s="122">
        <v>4.9000000000000004</v>
      </c>
      <c r="K27" s="122">
        <v>5</v>
      </c>
      <c r="L27" s="122">
        <v>7.2</v>
      </c>
      <c r="M27" s="122">
        <v>7.5</v>
      </c>
      <c r="N27" s="122">
        <v>5.3</v>
      </c>
      <c r="O27" s="122">
        <v>1.9</v>
      </c>
      <c r="P27" s="122">
        <v>2.6</v>
      </c>
      <c r="Q27" s="122">
        <v>0.8</v>
      </c>
      <c r="R27" s="122">
        <v>0.1</v>
      </c>
      <c r="S27" s="122">
        <v>-1.6</v>
      </c>
      <c r="T27" s="122">
        <v>1.5</v>
      </c>
      <c r="U27" s="122">
        <v>1.6</v>
      </c>
      <c r="V27" s="122">
        <v>1.3</v>
      </c>
      <c r="W27" s="122">
        <v>3.3</v>
      </c>
      <c r="X27" s="122">
        <v>2</v>
      </c>
      <c r="Y27" s="122">
        <v>1.5</v>
      </c>
      <c r="Z27" s="122">
        <v>1.8</v>
      </c>
      <c r="AA27" s="122">
        <v>1.2</v>
      </c>
      <c r="AB27" s="122" t="s">
        <v>153</v>
      </c>
      <c r="AC27" s="122">
        <v>0.8</v>
      </c>
      <c r="AD27" s="122">
        <v>2.5</v>
      </c>
      <c r="AE27" s="122">
        <v>2</v>
      </c>
      <c r="AF27" s="122">
        <v>0.8</v>
      </c>
      <c r="AG27" s="122">
        <v>3.4</v>
      </c>
      <c r="AH27" s="122">
        <v>3.6</v>
      </c>
      <c r="AI27" s="122">
        <v>3.9</v>
      </c>
      <c r="AJ27" s="122">
        <v>2</v>
      </c>
      <c r="AK27" s="122">
        <v>0.7</v>
      </c>
      <c r="AL27" s="122">
        <v>1.8</v>
      </c>
      <c r="AM27" s="122">
        <v>2.5</v>
      </c>
      <c r="AN27" s="122">
        <v>2.1</v>
      </c>
      <c r="AO27" s="122">
        <v>1.9</v>
      </c>
      <c r="AP27" s="122">
        <v>-0.1</v>
      </c>
      <c r="AQ27" s="122">
        <v>0.8</v>
      </c>
      <c r="AR27" s="122">
        <v>0.1</v>
      </c>
      <c r="AS27" s="122">
        <v>1.6</v>
      </c>
      <c r="AT27" s="122">
        <v>0.7</v>
      </c>
      <c r="AU27" s="122">
        <v>0</v>
      </c>
      <c r="AV27" s="122">
        <v>0.9</v>
      </c>
      <c r="AW27" s="122">
        <v>0</v>
      </c>
      <c r="AX27" s="122">
        <v>1.2</v>
      </c>
      <c r="AY27" s="122">
        <v>2.1</v>
      </c>
      <c r="AZ27" s="122">
        <v>2.5</v>
      </c>
      <c r="BA27" s="122">
        <v>2</v>
      </c>
      <c r="BB27" s="122">
        <v>2.2999999999999998</v>
      </c>
      <c r="BC27" s="122">
        <v>5.9</v>
      </c>
      <c r="BD27" s="122">
        <v>6.6</v>
      </c>
      <c r="BE27" s="122">
        <v>3.4</v>
      </c>
      <c r="BF27" s="122">
        <v>2.2999999999999998</v>
      </c>
      <c r="BG27" s="122">
        <v>2.9</v>
      </c>
      <c r="BH27" s="122">
        <v>2.8</v>
      </c>
      <c r="BI27" s="122">
        <v>2.5</v>
      </c>
    </row>
    <row r="28" spans="1:61" ht="15" customHeight="1" x14ac:dyDescent="0.25">
      <c r="A28" s="124"/>
      <c r="B28" s="122"/>
      <c r="C28" s="122"/>
      <c r="D28" s="122"/>
      <c r="E28" s="122"/>
      <c r="F28" s="122"/>
      <c r="G28" s="122"/>
      <c r="H28" s="122"/>
      <c r="I28" s="122"/>
      <c r="J28" s="122"/>
      <c r="K28" s="122"/>
      <c r="L28" s="122"/>
      <c r="M28" s="122"/>
      <c r="N28" s="122"/>
      <c r="O28" s="122"/>
      <c r="P28" s="122"/>
      <c r="Q28" s="122"/>
      <c r="R28" s="122"/>
      <c r="S28" s="122"/>
      <c r="T28" s="122"/>
      <c r="U28" s="122"/>
      <c r="V28" s="122"/>
      <c r="W28" s="122"/>
      <c r="X28" s="122"/>
      <c r="Y28" s="122"/>
      <c r="Z28" s="122"/>
      <c r="AA28" s="122"/>
      <c r="AB28" s="122"/>
      <c r="AC28" s="122"/>
      <c r="AD28" s="122"/>
      <c r="AE28" s="122"/>
      <c r="AF28" s="122"/>
      <c r="AG28" s="122"/>
      <c r="AH28" s="122"/>
      <c r="AI28" s="122"/>
      <c r="AJ28" s="122"/>
      <c r="AK28" s="122"/>
      <c r="AL28" s="122"/>
      <c r="AM28" s="122"/>
      <c r="AN28" s="122"/>
      <c r="AO28" s="122"/>
      <c r="AP28" s="122"/>
      <c r="AQ28" s="122"/>
      <c r="AR28" s="122"/>
      <c r="AS28" s="122"/>
      <c r="AT28" s="122"/>
      <c r="AU28" s="122"/>
      <c r="AV28" s="122"/>
      <c r="AW28" s="122"/>
      <c r="AX28" s="122"/>
      <c r="AY28" s="122"/>
      <c r="AZ28" s="122"/>
      <c r="BA28" s="122"/>
      <c r="BB28" s="122"/>
      <c r="BC28" s="122"/>
      <c r="BD28" s="122"/>
      <c r="BE28" s="122"/>
      <c r="BF28" s="122"/>
      <c r="BG28" s="122"/>
      <c r="BH28" s="122"/>
      <c r="BI28" s="122"/>
    </row>
    <row r="29" spans="1:61" ht="15" customHeight="1" x14ac:dyDescent="0.25">
      <c r="A29" s="124"/>
      <c r="B29" s="123"/>
      <c r="C29" s="123"/>
      <c r="D29" s="123"/>
      <c r="E29" s="123"/>
      <c r="F29" s="123"/>
      <c r="G29" s="123"/>
      <c r="H29" s="123"/>
      <c r="I29" s="123"/>
      <c r="J29" s="123"/>
      <c r="K29" s="123"/>
      <c r="L29" s="123"/>
      <c r="M29" s="123"/>
      <c r="N29" s="123"/>
      <c r="O29" s="123"/>
      <c r="P29" s="123"/>
      <c r="Q29" s="123"/>
      <c r="R29" s="123"/>
      <c r="S29" s="123"/>
      <c r="T29" s="123"/>
      <c r="U29" s="123"/>
      <c r="V29" s="123"/>
      <c r="W29" s="123"/>
      <c r="X29" s="123"/>
      <c r="Y29" s="123"/>
      <c r="Z29" s="123"/>
      <c r="AA29" s="123"/>
      <c r="AB29" s="123"/>
      <c r="AC29" s="123"/>
      <c r="AD29" s="123"/>
      <c r="AE29" s="123"/>
      <c r="AF29" s="123"/>
      <c r="AG29" s="123"/>
      <c r="AH29" s="123"/>
      <c r="AI29" s="123"/>
      <c r="AJ29" s="123"/>
      <c r="AK29" s="123"/>
      <c r="AL29" s="123"/>
      <c r="AM29" s="123"/>
      <c r="AN29" s="123"/>
      <c r="AO29" s="123"/>
      <c r="AP29" s="123"/>
      <c r="AQ29" s="123"/>
      <c r="AR29" s="123"/>
      <c r="AS29" s="123"/>
      <c r="AT29" s="123"/>
      <c r="AU29" s="123"/>
      <c r="AV29" s="123"/>
      <c r="AW29" s="123"/>
      <c r="AX29" s="123"/>
      <c r="AY29" s="123"/>
      <c r="AZ29" s="123"/>
      <c r="BA29" s="123"/>
      <c r="BB29" s="123"/>
      <c r="BC29" s="123"/>
      <c r="BD29" s="123"/>
      <c r="BE29" s="123"/>
      <c r="BF29" s="123"/>
      <c r="BG29" s="123"/>
      <c r="BH29" s="123"/>
      <c r="BI29" s="123"/>
    </row>
    <row r="30" spans="1:61" ht="15" customHeight="1" x14ac:dyDescent="0.25">
      <c r="A30" s="236" t="s">
        <v>471</v>
      </c>
      <c r="B30" s="123"/>
      <c r="C30" s="123"/>
      <c r="D30" s="123"/>
      <c r="E30" s="123"/>
      <c r="F30" s="123"/>
      <c r="G30" s="123"/>
      <c r="H30" s="123"/>
      <c r="I30" s="123"/>
      <c r="J30" s="123"/>
      <c r="K30" s="123"/>
      <c r="L30" s="123"/>
      <c r="M30" s="123"/>
      <c r="N30" s="123"/>
      <c r="O30" s="123"/>
      <c r="P30" s="123"/>
      <c r="Q30" s="123"/>
      <c r="R30" s="123"/>
      <c r="S30" s="123"/>
      <c r="T30" s="123"/>
      <c r="U30" s="123"/>
      <c r="V30" s="123"/>
      <c r="W30" s="123"/>
      <c r="X30" s="123"/>
      <c r="Y30" s="123"/>
      <c r="Z30" s="123"/>
      <c r="AA30" s="123"/>
      <c r="AB30" s="123"/>
      <c r="AC30" s="123"/>
      <c r="AD30" s="123"/>
      <c r="AE30" s="123"/>
      <c r="AF30" s="123"/>
      <c r="AG30" s="123"/>
      <c r="AH30" s="123"/>
      <c r="AI30" s="123"/>
      <c r="AJ30" s="123"/>
      <c r="AK30" s="123"/>
      <c r="AL30" s="123"/>
      <c r="AM30" s="123"/>
      <c r="AN30" s="123"/>
      <c r="AO30" s="123"/>
      <c r="AP30" s="123"/>
      <c r="AQ30" s="123"/>
      <c r="AR30" s="123"/>
      <c r="AS30" s="123"/>
      <c r="AT30" s="123"/>
      <c r="AU30" s="123"/>
      <c r="AV30" s="123"/>
      <c r="AW30" s="123"/>
      <c r="AX30" s="123"/>
      <c r="AY30" s="123"/>
      <c r="AZ30" s="123"/>
      <c r="BA30" s="123"/>
      <c r="BB30" s="123"/>
      <c r="BC30" s="123"/>
      <c r="BD30" s="123"/>
      <c r="BE30" s="123"/>
      <c r="BF30" s="123"/>
      <c r="BG30" s="123"/>
      <c r="BH30" s="123"/>
      <c r="BI30" s="123"/>
    </row>
    <row r="31" spans="1:61" ht="15" customHeight="1" x14ac:dyDescent="0.25">
      <c r="A31" s="237" t="s">
        <v>529</v>
      </c>
      <c r="B31" s="123"/>
      <c r="C31" s="123"/>
      <c r="D31" s="123"/>
      <c r="E31" s="123"/>
      <c r="F31" s="123"/>
      <c r="G31" s="123"/>
      <c r="H31" s="123"/>
      <c r="I31" s="123"/>
      <c r="J31" s="123"/>
      <c r="K31" s="123"/>
      <c r="L31" s="123"/>
      <c r="M31" s="123"/>
      <c r="N31" s="123"/>
      <c r="O31" s="123"/>
      <c r="P31" s="123"/>
      <c r="Q31" s="123"/>
      <c r="R31" s="123"/>
      <c r="S31" s="123"/>
      <c r="T31" s="123"/>
      <c r="U31" s="123"/>
      <c r="V31" s="123"/>
      <c r="W31" s="123"/>
      <c r="X31" s="123"/>
      <c r="Y31" s="123"/>
      <c r="Z31" s="123"/>
      <c r="AA31" s="123"/>
      <c r="AB31" s="123"/>
      <c r="AC31" s="123"/>
      <c r="AD31" s="123"/>
      <c r="AE31" s="123"/>
      <c r="AF31" s="123"/>
      <c r="AG31" s="123"/>
      <c r="AH31" s="123"/>
      <c r="AI31" s="123"/>
      <c r="AJ31" s="123"/>
      <c r="AK31" s="123"/>
      <c r="AL31" s="123"/>
      <c r="AM31" s="123"/>
      <c r="AN31" s="123"/>
      <c r="AO31" s="123"/>
      <c r="AP31" s="123"/>
      <c r="AQ31" s="123"/>
      <c r="AR31" s="123"/>
      <c r="AS31" s="123"/>
      <c r="AT31" s="123"/>
      <c r="AU31" s="123"/>
      <c r="AV31" s="123"/>
      <c r="AW31" s="123"/>
      <c r="AX31" s="123"/>
      <c r="AY31" s="123"/>
      <c r="AZ31" s="123"/>
      <c r="BA31" s="123"/>
      <c r="BB31" s="123"/>
      <c r="BC31" s="123"/>
      <c r="BD31" s="123"/>
      <c r="BE31" s="123"/>
      <c r="BF31" s="123"/>
      <c r="BG31" s="123"/>
      <c r="BH31" s="123"/>
      <c r="BI31" s="123"/>
    </row>
    <row r="32" spans="1:61" ht="15" customHeight="1" x14ac:dyDescent="0.25">
      <c r="A32" s="237" t="s">
        <v>530</v>
      </c>
      <c r="B32" s="123"/>
      <c r="C32" s="123"/>
      <c r="D32" s="123"/>
      <c r="E32" s="123"/>
      <c r="F32" s="123"/>
      <c r="G32" s="123"/>
      <c r="H32" s="123"/>
      <c r="I32" s="123"/>
      <c r="J32" s="123"/>
      <c r="K32" s="123"/>
      <c r="L32" s="123"/>
      <c r="M32" s="123"/>
      <c r="N32" s="123"/>
      <c r="O32" s="123"/>
      <c r="P32" s="123"/>
      <c r="Q32" s="123"/>
      <c r="R32" s="123"/>
      <c r="S32" s="123"/>
      <c r="T32" s="123"/>
      <c r="U32" s="123"/>
      <c r="V32" s="123"/>
      <c r="W32" s="123"/>
      <c r="X32" s="123"/>
      <c r="Y32" s="123"/>
      <c r="Z32" s="123"/>
      <c r="AA32" s="123"/>
      <c r="AB32" s="123"/>
      <c r="AC32" s="123"/>
      <c r="AD32" s="123"/>
      <c r="AE32" s="123"/>
      <c r="AF32" s="123"/>
      <c r="AG32" s="123"/>
      <c r="AH32" s="123"/>
      <c r="AI32" s="123"/>
      <c r="AJ32" s="123"/>
      <c r="AK32" s="123"/>
      <c r="AL32" s="123"/>
      <c r="AM32" s="123"/>
      <c r="AN32" s="123"/>
      <c r="AO32" s="123"/>
      <c r="AP32" s="123"/>
      <c r="AQ32" s="123"/>
      <c r="AR32" s="123"/>
      <c r="AS32" s="123"/>
      <c r="AT32" s="123"/>
      <c r="AU32" s="123"/>
      <c r="AV32" s="123"/>
      <c r="AW32" s="123"/>
      <c r="AX32" s="123"/>
      <c r="AY32" s="123"/>
      <c r="AZ32" s="123"/>
      <c r="BA32" s="123"/>
      <c r="BB32" s="123"/>
      <c r="BC32" s="123"/>
      <c r="BD32" s="123"/>
      <c r="BE32" s="123"/>
      <c r="BF32" s="123"/>
      <c r="BG32" s="123"/>
      <c r="BH32" s="123"/>
      <c r="BI32" s="123"/>
    </row>
    <row r="33" spans="1:61" ht="15" customHeight="1" x14ac:dyDescent="0.25">
      <c r="A33" s="128" t="s">
        <v>468</v>
      </c>
      <c r="B33" s="122"/>
      <c r="C33" s="122"/>
      <c r="D33" s="122"/>
      <c r="E33" s="122"/>
      <c r="F33" s="122"/>
      <c r="G33" s="122"/>
      <c r="H33" s="122"/>
      <c r="I33" s="122"/>
      <c r="J33" s="122"/>
      <c r="K33" s="122"/>
      <c r="L33" s="122"/>
      <c r="M33" s="122"/>
      <c r="N33" s="122"/>
      <c r="O33" s="122"/>
      <c r="P33" s="122"/>
      <c r="Q33" s="122"/>
      <c r="R33" s="122"/>
      <c r="S33" s="122"/>
      <c r="T33" s="122"/>
      <c r="U33" s="122"/>
      <c r="V33" s="122"/>
      <c r="W33" s="122"/>
      <c r="X33" s="122"/>
      <c r="Y33" s="122"/>
      <c r="Z33" s="122"/>
      <c r="AA33" s="122"/>
      <c r="AB33" s="122"/>
      <c r="AC33" s="122"/>
      <c r="AD33" s="122"/>
      <c r="AE33" s="122"/>
      <c r="AF33" s="122"/>
      <c r="AG33" s="122"/>
      <c r="AH33" s="122"/>
      <c r="AI33" s="122"/>
      <c r="AJ33" s="122"/>
      <c r="AK33" s="122"/>
      <c r="AL33" s="122"/>
      <c r="AM33" s="122"/>
      <c r="AN33" s="122"/>
      <c r="AO33" s="122"/>
      <c r="AP33" s="122"/>
      <c r="AQ33" s="122"/>
      <c r="AR33" s="122"/>
      <c r="AS33" s="122"/>
      <c r="AT33" s="122"/>
      <c r="AU33" s="122"/>
      <c r="AV33" s="122"/>
      <c r="AW33" s="122"/>
      <c r="AX33" s="122"/>
      <c r="AY33" s="122"/>
      <c r="AZ33" s="122"/>
      <c r="BA33" s="122"/>
      <c r="BB33" s="122"/>
      <c r="BC33" s="122"/>
      <c r="BD33" s="122"/>
      <c r="BE33" s="122"/>
      <c r="BF33" s="122"/>
      <c r="BG33" s="122"/>
      <c r="BH33" s="122"/>
      <c r="BI33" s="122"/>
    </row>
    <row r="34" spans="1:61" ht="15" customHeight="1" x14ac:dyDescent="0.25">
      <c r="A34" s="128" t="s">
        <v>510</v>
      </c>
      <c r="B34" s="122"/>
      <c r="C34" s="122"/>
      <c r="D34" s="122"/>
      <c r="E34" s="122"/>
      <c r="F34" s="122"/>
      <c r="G34" s="122"/>
      <c r="H34" s="122"/>
      <c r="I34" s="122"/>
      <c r="J34" s="122"/>
      <c r="K34" s="122"/>
      <c r="L34" s="122"/>
      <c r="M34" s="122"/>
      <c r="N34" s="122"/>
      <c r="O34" s="122"/>
      <c r="P34" s="122"/>
      <c r="Q34" s="122"/>
      <c r="R34" s="122"/>
      <c r="S34" s="122"/>
      <c r="T34" s="122"/>
      <c r="U34" s="122"/>
      <c r="V34" s="122"/>
      <c r="W34" s="122"/>
      <c r="X34" s="122"/>
      <c r="Y34" s="122"/>
      <c r="Z34" s="122"/>
      <c r="AA34" s="122"/>
      <c r="AB34" s="122"/>
      <c r="AC34" s="122"/>
      <c r="AD34" s="122"/>
      <c r="AE34" s="122"/>
      <c r="AF34" s="122"/>
      <c r="AG34" s="122"/>
      <c r="AH34" s="122"/>
      <c r="AI34" s="122"/>
      <c r="AJ34" s="122"/>
      <c r="AK34" s="122"/>
      <c r="AL34" s="122"/>
      <c r="AM34" s="122"/>
      <c r="AN34" s="122"/>
      <c r="AO34" s="122"/>
      <c r="AP34" s="122"/>
      <c r="AQ34" s="122"/>
      <c r="AR34" s="122"/>
      <c r="AS34" s="122"/>
      <c r="AT34" s="122"/>
      <c r="AU34" s="122"/>
      <c r="AV34" s="122"/>
      <c r="AW34" s="122"/>
      <c r="AX34" s="122"/>
      <c r="AY34" s="122"/>
      <c r="AZ34" s="122"/>
      <c r="BA34" s="122"/>
      <c r="BB34" s="122"/>
      <c r="BC34" s="122"/>
      <c r="BD34" s="122"/>
      <c r="BE34" s="122"/>
      <c r="BF34" s="122"/>
      <c r="BG34" s="122"/>
      <c r="BH34" s="122"/>
      <c r="BI34" s="122"/>
    </row>
    <row r="35" spans="1:61" ht="15" customHeight="1" x14ac:dyDescent="0.25">
      <c r="A35" s="128" t="s">
        <v>509</v>
      </c>
      <c r="B35" s="119"/>
      <c r="C35" s="119"/>
      <c r="D35" s="119"/>
      <c r="E35" s="119"/>
      <c r="F35" s="119"/>
      <c r="G35" s="119"/>
      <c r="H35" s="119"/>
      <c r="I35" s="119"/>
      <c r="J35" s="119"/>
      <c r="K35" s="119"/>
      <c r="L35" s="119"/>
      <c r="M35" s="119"/>
      <c r="N35" s="119"/>
      <c r="O35" s="119"/>
      <c r="P35" s="119"/>
      <c r="Q35" s="119"/>
      <c r="R35" s="119"/>
      <c r="S35" s="119"/>
      <c r="T35" s="119"/>
      <c r="U35" s="119"/>
      <c r="V35" s="119"/>
      <c r="W35" s="119"/>
      <c r="X35" s="119"/>
      <c r="Y35" s="119"/>
      <c r="Z35" s="119"/>
      <c r="AA35" s="119"/>
      <c r="AB35" s="119"/>
      <c r="AC35" s="119"/>
      <c r="AD35" s="119"/>
      <c r="AE35" s="119"/>
      <c r="AF35" s="119"/>
      <c r="AG35" s="119"/>
      <c r="AH35" s="119"/>
      <c r="AI35" s="119"/>
      <c r="AJ35" s="119"/>
      <c r="AK35" s="119"/>
      <c r="AL35" s="119"/>
      <c r="AM35" s="119"/>
      <c r="AN35" s="119"/>
      <c r="AO35" s="119"/>
      <c r="AP35" s="119"/>
      <c r="AQ35" s="119"/>
      <c r="AR35" s="119"/>
      <c r="AS35" s="119"/>
      <c r="AT35" s="119"/>
      <c r="AU35" s="119"/>
      <c r="AV35" s="119"/>
      <c r="AW35" s="119"/>
      <c r="AX35" s="119"/>
      <c r="AY35" s="119"/>
      <c r="AZ35" s="119"/>
      <c r="BA35" s="119"/>
      <c r="BB35" s="119"/>
      <c r="BC35" s="119"/>
      <c r="BD35" s="119"/>
      <c r="BE35" s="119"/>
      <c r="BF35" s="119"/>
      <c r="BG35" s="119"/>
      <c r="BH35" s="119"/>
      <c r="BI35" s="119"/>
    </row>
    <row r="36" spans="1:61" ht="15" customHeight="1" x14ac:dyDescent="0.25">
      <c r="A36" s="127" t="s">
        <v>469</v>
      </c>
      <c r="B36" s="122"/>
      <c r="C36" s="122"/>
      <c r="D36" s="122"/>
      <c r="E36" s="122"/>
      <c r="F36" s="122"/>
      <c r="G36" s="122"/>
      <c r="H36" s="122"/>
      <c r="I36" s="122"/>
      <c r="J36" s="122"/>
      <c r="K36" s="122"/>
      <c r="L36" s="122"/>
      <c r="M36" s="122"/>
      <c r="N36" s="122"/>
      <c r="O36" s="122"/>
      <c r="P36" s="122"/>
      <c r="Q36" s="122"/>
      <c r="R36" s="122"/>
      <c r="S36" s="122"/>
      <c r="T36" s="122"/>
      <c r="U36" s="122"/>
      <c r="V36" s="122"/>
      <c r="W36" s="122"/>
      <c r="X36" s="122"/>
      <c r="Y36" s="122"/>
      <c r="Z36" s="122"/>
      <c r="AA36" s="122"/>
      <c r="AB36" s="122"/>
      <c r="AC36" s="122"/>
      <c r="AD36" s="122"/>
      <c r="AE36" s="122"/>
      <c r="AF36" s="122"/>
      <c r="AG36" s="122"/>
      <c r="AH36" s="122"/>
      <c r="AI36" s="122"/>
      <c r="AJ36" s="122"/>
      <c r="AK36" s="122"/>
      <c r="AL36" s="122"/>
      <c r="AM36" s="122"/>
      <c r="AN36" s="122"/>
      <c r="AO36" s="122"/>
      <c r="AP36" s="122"/>
      <c r="AQ36" s="122"/>
      <c r="AR36" s="122"/>
      <c r="AS36" s="122"/>
      <c r="AT36" s="122"/>
      <c r="AU36" s="122"/>
      <c r="AV36" s="122"/>
      <c r="AW36" s="122"/>
      <c r="AX36" s="122"/>
      <c r="AY36" s="122"/>
      <c r="AZ36" s="122"/>
      <c r="BA36" s="122"/>
      <c r="BB36" s="122"/>
      <c r="BC36" s="122"/>
      <c r="BD36" s="122"/>
      <c r="BE36" s="122"/>
      <c r="BF36" s="122"/>
      <c r="BG36" s="122"/>
      <c r="BH36" s="122"/>
      <c r="BI36" s="122"/>
    </row>
    <row r="38" spans="1:61" ht="15" customHeight="1" x14ac:dyDescent="0.2"/>
    <row r="39" spans="1:61" ht="15" customHeight="1" x14ac:dyDescent="0.2"/>
    <row r="40" spans="1:61" ht="15" customHeight="1" x14ac:dyDescent="0.2"/>
    <row r="41" spans="1:61" ht="15" customHeight="1" x14ac:dyDescent="0.2"/>
    <row r="42" spans="1:61" ht="15" customHeight="1" x14ac:dyDescent="0.2"/>
    <row r="43" spans="1:61" ht="15" customHeight="1" x14ac:dyDescent="0.2"/>
    <row r="44" spans="1:61" ht="15" customHeight="1" x14ac:dyDescent="0.2"/>
  </sheetData>
  <hyperlinks>
    <hyperlink ref="A32" r:id="rId1" display="en zie ook website CBS: https://www.cbs.nl/nl-nl/achtergrond/2023/09/cbs-introduceert-nieuwe-meetmethode-energieprijzen" xr:uid="{70E9B1D8-CB52-4B1A-93C8-7520C39F96D4}"/>
    <hyperlink ref="A31" r:id="rId2" display="Link" xr:uid="{6879195E-F3E4-4C13-B324-9CA74DFB5C5D}"/>
  </hyperlinks>
  <pageMargins left="0.7" right="0.7" top="0.75" bottom="0.75" header="0.3" footer="0.3"/>
  <pageSetup paperSize="9" orientation="portrait" horizontalDpi="90" verticalDpi="9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B43BD-5580-4EE3-8217-DB98E3A1A4BF}">
  <dimension ref="A1:BI74"/>
  <sheetViews>
    <sheetView workbookViewId="0">
      <pane xSplit="1" ySplit="3" topLeftCell="AJ42" activePane="bottomRight" state="frozen"/>
      <selection activeCell="AA5" sqref="AA5:AB5"/>
      <selection pane="topRight" activeCell="AA5" sqref="AA5:AB5"/>
      <selection pane="bottomLeft" activeCell="AA5" sqref="AA5:AB5"/>
      <selection pane="bottomRight"/>
    </sheetView>
  </sheetViews>
  <sheetFormatPr defaultColWidth="11.42578125" defaultRowHeight="12.75" x14ac:dyDescent="0.2"/>
  <cols>
    <col min="1" max="1" width="51.7109375" style="116" customWidth="1"/>
    <col min="2" max="61" width="8" style="116" customWidth="1"/>
    <col min="62" max="16384" width="11.42578125" style="116"/>
  </cols>
  <sheetData>
    <row r="1" spans="1:61" ht="15" customHeight="1" x14ac:dyDescent="0.25">
      <c r="A1" s="235" t="str">
        <f>HYPERLINK("#'contents'!A1","to contents")</f>
        <v>to contents</v>
      </c>
    </row>
    <row r="2" spans="1:61" ht="30" customHeight="1" x14ac:dyDescent="0.25">
      <c r="A2" s="117" t="s">
        <v>499</v>
      </c>
      <c r="B2" s="118"/>
      <c r="C2" s="118"/>
      <c r="D2" s="118"/>
      <c r="E2" s="118"/>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row>
    <row r="3" spans="1:61" ht="15" customHeight="1" x14ac:dyDescent="0.25">
      <c r="A3" s="119"/>
      <c r="B3" s="119">
        <v>1970</v>
      </c>
      <c r="C3" s="119">
        <v>1971</v>
      </c>
      <c r="D3" s="119">
        <v>1972</v>
      </c>
      <c r="E3" s="119">
        <v>1973</v>
      </c>
      <c r="F3" s="119">
        <v>1974</v>
      </c>
      <c r="G3" s="119">
        <v>1975</v>
      </c>
      <c r="H3" s="119">
        <v>1976</v>
      </c>
      <c r="I3" s="119">
        <v>1977</v>
      </c>
      <c r="J3" s="119">
        <v>1978</v>
      </c>
      <c r="K3" s="119">
        <v>1979</v>
      </c>
      <c r="L3" s="119">
        <v>1980</v>
      </c>
      <c r="M3" s="119">
        <v>1981</v>
      </c>
      <c r="N3" s="119">
        <v>1982</v>
      </c>
      <c r="O3" s="119">
        <v>1983</v>
      </c>
      <c r="P3" s="119">
        <v>1984</v>
      </c>
      <c r="Q3" s="119">
        <v>1985</v>
      </c>
      <c r="R3" s="119">
        <v>1986</v>
      </c>
      <c r="S3" s="119">
        <v>1987</v>
      </c>
      <c r="T3" s="119">
        <v>1988</v>
      </c>
      <c r="U3" s="119">
        <v>1989</v>
      </c>
      <c r="V3" s="119">
        <v>1990</v>
      </c>
      <c r="W3" s="119">
        <v>1991</v>
      </c>
      <c r="X3" s="119">
        <v>1992</v>
      </c>
      <c r="Y3" s="119">
        <v>1993</v>
      </c>
      <c r="Z3" s="119">
        <v>1994</v>
      </c>
      <c r="AA3" s="119">
        <v>1995</v>
      </c>
      <c r="AB3" s="119">
        <v>1995</v>
      </c>
      <c r="AC3" s="119">
        <v>1996</v>
      </c>
      <c r="AD3" s="119">
        <v>1997</v>
      </c>
      <c r="AE3" s="119">
        <v>1998</v>
      </c>
      <c r="AF3" s="119">
        <v>1999</v>
      </c>
      <c r="AG3" s="119">
        <v>2000</v>
      </c>
      <c r="AH3" s="119">
        <v>2001</v>
      </c>
      <c r="AI3" s="119">
        <v>2002</v>
      </c>
      <c r="AJ3" s="119">
        <v>2003</v>
      </c>
      <c r="AK3" s="119">
        <v>2004</v>
      </c>
      <c r="AL3" s="119">
        <v>2005</v>
      </c>
      <c r="AM3" s="119">
        <v>2006</v>
      </c>
      <c r="AN3" s="119">
        <v>2007</v>
      </c>
      <c r="AO3" s="119">
        <v>2008</v>
      </c>
      <c r="AP3" s="119">
        <v>2009</v>
      </c>
      <c r="AQ3" s="119">
        <v>2010</v>
      </c>
      <c r="AR3" s="119">
        <v>2011</v>
      </c>
      <c r="AS3" s="119">
        <v>2012</v>
      </c>
      <c r="AT3" s="119">
        <v>2013</v>
      </c>
      <c r="AU3" s="119">
        <v>2014</v>
      </c>
      <c r="AV3" s="119">
        <v>2015</v>
      </c>
      <c r="AW3" s="119">
        <v>2016</v>
      </c>
      <c r="AX3" s="119">
        <v>2017</v>
      </c>
      <c r="AY3" s="119">
        <v>2018</v>
      </c>
      <c r="AZ3" s="119">
        <v>2019</v>
      </c>
      <c r="BA3" s="119">
        <v>2020</v>
      </c>
      <c r="BB3" s="119">
        <v>2021</v>
      </c>
      <c r="BC3" s="119">
        <v>2022</v>
      </c>
      <c r="BD3" s="119">
        <v>2023</v>
      </c>
      <c r="BE3" s="119">
        <v>2024</v>
      </c>
      <c r="BF3" s="119">
        <v>2025</v>
      </c>
      <c r="BG3" s="119">
        <v>2026</v>
      </c>
      <c r="BH3" s="119">
        <v>2027</v>
      </c>
      <c r="BI3" s="119">
        <v>2028</v>
      </c>
    </row>
    <row r="4" spans="1:61" ht="15" customHeight="1" x14ac:dyDescent="0.25">
      <c r="A4" s="145" t="s">
        <v>121</v>
      </c>
      <c r="B4" s="120"/>
      <c r="C4" s="120"/>
      <c r="D4" s="120"/>
      <c r="E4" s="120"/>
      <c r="F4" s="120"/>
      <c r="G4" s="120"/>
      <c r="H4" s="120"/>
      <c r="I4" s="120"/>
      <c r="J4" s="120"/>
      <c r="K4" s="120"/>
      <c r="L4" s="120"/>
      <c r="M4" s="120"/>
      <c r="N4" s="120"/>
      <c r="O4" s="120"/>
      <c r="P4" s="120"/>
      <c r="Q4" s="120"/>
      <c r="R4" s="120"/>
      <c r="S4" s="120"/>
      <c r="T4" s="120"/>
      <c r="U4" s="120"/>
      <c r="V4" s="120"/>
      <c r="W4" s="120"/>
      <c r="X4" s="120"/>
      <c r="Y4" s="120"/>
      <c r="Z4" s="120"/>
      <c r="AA4" s="119" t="s">
        <v>531</v>
      </c>
      <c r="AB4" s="119" t="s">
        <v>532</v>
      </c>
      <c r="AC4" s="119"/>
      <c r="AD4" s="119"/>
      <c r="AE4" s="119"/>
      <c r="AF4" s="119"/>
      <c r="AG4" s="119"/>
      <c r="AH4" s="119"/>
      <c r="AI4" s="119"/>
      <c r="AJ4" s="119"/>
      <c r="AK4" s="119"/>
      <c r="AL4" s="119"/>
      <c r="AM4" s="119"/>
      <c r="AN4" s="119"/>
      <c r="AO4" s="119"/>
      <c r="AP4" s="119"/>
      <c r="AQ4" s="119"/>
      <c r="AR4" s="119"/>
      <c r="AS4" s="119"/>
      <c r="AT4" s="119"/>
      <c r="AU4" s="119"/>
      <c r="AV4" s="119"/>
      <c r="AW4" s="119"/>
      <c r="AX4" s="119"/>
      <c r="AY4" s="119"/>
      <c r="AZ4" s="119"/>
      <c r="BA4" s="119"/>
      <c r="BB4" s="119"/>
      <c r="BC4" s="119"/>
      <c r="BD4" s="119"/>
      <c r="BE4" s="119"/>
      <c r="BF4" s="119"/>
      <c r="BG4" s="119"/>
      <c r="BH4" s="119"/>
      <c r="BI4" s="119"/>
    </row>
    <row r="5" spans="1:61" ht="15" customHeight="1" x14ac:dyDescent="0.25">
      <c r="A5" s="119" t="s">
        <v>122</v>
      </c>
      <c r="B5" s="119"/>
      <c r="C5" s="119"/>
      <c r="D5" s="119"/>
      <c r="E5" s="119"/>
      <c r="F5" s="119"/>
      <c r="G5" s="119"/>
      <c r="H5" s="119"/>
      <c r="I5" s="119"/>
      <c r="J5" s="119"/>
      <c r="K5" s="119"/>
      <c r="L5" s="119"/>
      <c r="M5" s="119"/>
      <c r="N5" s="119"/>
      <c r="O5" s="119"/>
      <c r="P5" s="119"/>
      <c r="Q5" s="119"/>
      <c r="R5" s="119"/>
      <c r="S5" s="119"/>
      <c r="T5" s="119"/>
      <c r="U5" s="119"/>
      <c r="V5" s="119"/>
      <c r="W5" s="119"/>
      <c r="X5" s="119"/>
      <c r="Y5" s="119"/>
      <c r="Z5" s="119"/>
      <c r="AC5" s="119"/>
      <c r="AD5" s="119"/>
      <c r="AE5" s="119"/>
      <c r="AF5" s="119"/>
      <c r="AG5" s="119"/>
      <c r="AH5" s="119"/>
      <c r="AI5" s="119"/>
      <c r="AJ5" s="119"/>
      <c r="AK5" s="119"/>
      <c r="AL5" s="119"/>
      <c r="AM5" s="119"/>
      <c r="AN5" s="119"/>
      <c r="AO5" s="119"/>
      <c r="AP5" s="119"/>
      <c r="AQ5" s="119"/>
      <c r="AR5" s="119"/>
      <c r="AS5" s="119"/>
      <c r="AT5" s="119"/>
      <c r="AU5" s="119"/>
      <c r="AV5" s="119"/>
      <c r="AW5" s="119"/>
      <c r="AX5" s="119"/>
      <c r="AY5" s="119"/>
      <c r="AZ5" s="119"/>
      <c r="BA5" s="119"/>
      <c r="BB5" s="119"/>
      <c r="BC5" s="119"/>
      <c r="BD5" s="119"/>
      <c r="BE5" s="119"/>
      <c r="BF5" s="119"/>
      <c r="BG5" s="119"/>
      <c r="BH5" s="119"/>
      <c r="BI5" s="119"/>
    </row>
    <row r="6" spans="1:61" ht="15" customHeight="1" x14ac:dyDescent="0.25">
      <c r="A6" s="119" t="s">
        <v>123</v>
      </c>
      <c r="B6" s="126">
        <v>13039</v>
      </c>
      <c r="C6" s="126">
        <v>13194</v>
      </c>
      <c r="D6" s="126">
        <v>13329</v>
      </c>
      <c r="E6" s="126">
        <v>13439</v>
      </c>
      <c r="F6" s="126">
        <v>13545</v>
      </c>
      <c r="G6" s="126">
        <v>13666</v>
      </c>
      <c r="H6" s="126">
        <v>13774</v>
      </c>
      <c r="I6" s="126">
        <v>13856</v>
      </c>
      <c r="J6" s="126">
        <v>13942</v>
      </c>
      <c r="K6" s="126">
        <v>14038</v>
      </c>
      <c r="L6" s="126">
        <v>14150</v>
      </c>
      <c r="M6" s="126">
        <v>14247</v>
      </c>
      <c r="N6" s="126">
        <v>14313</v>
      </c>
      <c r="O6" s="126">
        <v>14367</v>
      </c>
      <c r="P6" s="126">
        <v>14424</v>
      </c>
      <c r="Q6" s="126">
        <v>14492</v>
      </c>
      <c r="R6" s="126">
        <v>14572</v>
      </c>
      <c r="S6" s="126">
        <v>14665</v>
      </c>
      <c r="T6" s="126">
        <v>14760</v>
      </c>
      <c r="U6" s="126">
        <v>14849</v>
      </c>
      <c r="V6" s="126">
        <v>14952</v>
      </c>
      <c r="W6" s="126">
        <v>15070</v>
      </c>
      <c r="X6" s="126">
        <v>15184</v>
      </c>
      <c r="Y6" s="126">
        <v>15290</v>
      </c>
      <c r="Z6" s="126">
        <v>15383</v>
      </c>
      <c r="AA6" s="126">
        <v>15459</v>
      </c>
      <c r="AB6" s="126">
        <v>15424</v>
      </c>
      <c r="AC6" s="126">
        <v>15494</v>
      </c>
      <c r="AD6" s="126">
        <v>15567</v>
      </c>
      <c r="AE6" s="126">
        <v>15654</v>
      </c>
      <c r="AF6" s="126">
        <v>15760</v>
      </c>
      <c r="AG6" s="126">
        <v>15864</v>
      </c>
      <c r="AH6" s="126">
        <v>15987</v>
      </c>
      <c r="AI6" s="126">
        <v>16105</v>
      </c>
      <c r="AJ6" s="126">
        <v>16193</v>
      </c>
      <c r="AK6" s="126">
        <v>16258</v>
      </c>
      <c r="AL6" s="126">
        <v>16306</v>
      </c>
      <c r="AM6" s="126">
        <v>16334</v>
      </c>
      <c r="AN6" s="126">
        <v>16358</v>
      </c>
      <c r="AO6" s="126">
        <v>16405</v>
      </c>
      <c r="AP6" s="126">
        <v>16486</v>
      </c>
      <c r="AQ6" s="126">
        <v>16575</v>
      </c>
      <c r="AR6" s="126">
        <v>16656</v>
      </c>
      <c r="AS6" s="126">
        <v>16730</v>
      </c>
      <c r="AT6" s="126">
        <v>16780</v>
      </c>
      <c r="AU6" s="126">
        <v>16829</v>
      </c>
      <c r="AV6" s="126">
        <v>16901</v>
      </c>
      <c r="AW6" s="126">
        <v>16979</v>
      </c>
      <c r="AX6" s="126">
        <v>17082</v>
      </c>
      <c r="AY6" s="126">
        <v>17181</v>
      </c>
      <c r="AZ6" s="126">
        <v>17282</v>
      </c>
      <c r="BA6" s="126">
        <v>17408</v>
      </c>
      <c r="BB6" s="126">
        <v>17475</v>
      </c>
      <c r="BC6" s="126">
        <v>17591</v>
      </c>
      <c r="BD6" s="126">
        <v>17815</v>
      </c>
      <c r="BE6" s="126">
        <v>18000</v>
      </c>
      <c r="BF6" s="126">
        <v>18130</v>
      </c>
      <c r="BG6" s="126">
        <v>18240</v>
      </c>
      <c r="BH6" s="126">
        <v>18330</v>
      </c>
      <c r="BI6" s="126">
        <v>18420</v>
      </c>
    </row>
    <row r="7" spans="1:61" ht="15" customHeight="1" x14ac:dyDescent="0.25">
      <c r="A7" s="119" t="s">
        <v>124</v>
      </c>
      <c r="B7" s="126">
        <v>8706</v>
      </c>
      <c r="C7" s="126">
        <v>8843</v>
      </c>
      <c r="D7" s="126">
        <v>8980</v>
      </c>
      <c r="E7" s="126">
        <v>9104</v>
      </c>
      <c r="F7" s="126">
        <v>9233</v>
      </c>
      <c r="G7" s="126">
        <v>9379</v>
      </c>
      <c r="H7" s="126">
        <v>9549</v>
      </c>
      <c r="I7" s="126">
        <v>9683</v>
      </c>
      <c r="J7" s="126">
        <v>9826</v>
      </c>
      <c r="K7" s="126">
        <v>9973</v>
      </c>
      <c r="L7" s="126">
        <v>10134</v>
      </c>
      <c r="M7" s="126">
        <v>10278</v>
      </c>
      <c r="N7" s="126">
        <v>10404</v>
      </c>
      <c r="O7" s="126">
        <v>10515</v>
      </c>
      <c r="P7" s="126">
        <v>10636</v>
      </c>
      <c r="Q7" s="126">
        <v>10765</v>
      </c>
      <c r="R7" s="126">
        <v>10890</v>
      </c>
      <c r="S7" s="126">
        <v>11050</v>
      </c>
      <c r="T7" s="126">
        <v>11151</v>
      </c>
      <c r="U7" s="126">
        <v>11229</v>
      </c>
      <c r="V7" s="126">
        <v>11304</v>
      </c>
      <c r="W7" s="126">
        <v>11385</v>
      </c>
      <c r="X7" s="126">
        <v>11453</v>
      </c>
      <c r="Y7" s="126">
        <v>11546</v>
      </c>
      <c r="Z7" s="126">
        <v>11620</v>
      </c>
      <c r="AA7" s="126">
        <v>11660</v>
      </c>
      <c r="AB7" s="126">
        <v>11630</v>
      </c>
      <c r="AC7" s="126">
        <v>11667</v>
      </c>
      <c r="AD7" s="126">
        <v>11707</v>
      </c>
      <c r="AE7" s="126">
        <v>11755</v>
      </c>
      <c r="AF7" s="126">
        <v>11810</v>
      </c>
      <c r="AG7" s="126">
        <v>11871</v>
      </c>
      <c r="AH7" s="126">
        <v>11949</v>
      </c>
      <c r="AI7" s="126">
        <v>12031</v>
      </c>
      <c r="AJ7" s="126">
        <v>12116</v>
      </c>
      <c r="AK7" s="126">
        <v>12156</v>
      </c>
      <c r="AL7" s="126">
        <v>12190</v>
      </c>
      <c r="AM7" s="126">
        <v>12221</v>
      </c>
      <c r="AN7" s="126">
        <v>12257</v>
      </c>
      <c r="AO7" s="126">
        <v>12316</v>
      </c>
      <c r="AP7" s="126">
        <v>12372</v>
      </c>
      <c r="AQ7" s="126">
        <v>12413</v>
      </c>
      <c r="AR7" s="126">
        <v>12452</v>
      </c>
      <c r="AS7" s="126">
        <v>12541</v>
      </c>
      <c r="AT7" s="126">
        <v>12638</v>
      </c>
      <c r="AU7" s="126">
        <v>12665</v>
      </c>
      <c r="AV7" s="126">
        <v>12685</v>
      </c>
      <c r="AW7" s="126">
        <v>12768</v>
      </c>
      <c r="AX7" s="126">
        <v>12870</v>
      </c>
      <c r="AY7" s="126">
        <v>12936</v>
      </c>
      <c r="AZ7" s="126">
        <v>13015</v>
      </c>
      <c r="BA7" s="126">
        <v>13094</v>
      </c>
      <c r="BB7" s="126">
        <v>13146</v>
      </c>
      <c r="BC7" s="126">
        <v>13228</v>
      </c>
      <c r="BD7" s="126">
        <v>13340</v>
      </c>
      <c r="BE7" s="126">
        <v>13445</v>
      </c>
      <c r="BF7" s="126">
        <v>13515</v>
      </c>
      <c r="BG7" s="126">
        <v>13565</v>
      </c>
      <c r="BH7" s="126">
        <v>13590</v>
      </c>
      <c r="BI7" s="126">
        <v>13610</v>
      </c>
    </row>
    <row r="8" spans="1:61" ht="15" customHeight="1" x14ac:dyDescent="0.25">
      <c r="A8" s="119" t="s">
        <v>125</v>
      </c>
      <c r="B8" s="126">
        <v>5312</v>
      </c>
      <c r="C8" s="126">
        <v>5385</v>
      </c>
      <c r="D8" s="126">
        <v>5455</v>
      </c>
      <c r="E8" s="126">
        <v>5505</v>
      </c>
      <c r="F8" s="126">
        <v>5587</v>
      </c>
      <c r="G8" s="126">
        <v>5670</v>
      </c>
      <c r="H8" s="126">
        <v>5752</v>
      </c>
      <c r="I8" s="126">
        <v>5806</v>
      </c>
      <c r="J8" s="126">
        <v>5862</v>
      </c>
      <c r="K8" s="126">
        <v>5967</v>
      </c>
      <c r="L8" s="126">
        <v>6041</v>
      </c>
      <c r="M8" s="126">
        <v>6125</v>
      </c>
      <c r="N8" s="126">
        <v>6189</v>
      </c>
      <c r="O8" s="126">
        <v>6277</v>
      </c>
      <c r="P8" s="126">
        <v>6297</v>
      </c>
      <c r="Q8" s="126">
        <v>6355</v>
      </c>
      <c r="R8" s="126">
        <v>6441</v>
      </c>
      <c r="S8" s="126">
        <v>6610</v>
      </c>
      <c r="T8" s="126">
        <v>6688</v>
      </c>
      <c r="U8" s="126">
        <v>6813</v>
      </c>
      <c r="V8" s="126">
        <v>6950</v>
      </c>
      <c r="W8" s="126">
        <v>7022</v>
      </c>
      <c r="X8" s="126">
        <v>7128</v>
      </c>
      <c r="Y8" s="126">
        <v>7194</v>
      </c>
      <c r="Z8" s="126">
        <v>7307</v>
      </c>
      <c r="AA8" s="126">
        <v>7426</v>
      </c>
      <c r="AB8" s="126">
        <v>7674</v>
      </c>
      <c r="AC8" s="126">
        <v>7836</v>
      </c>
      <c r="AD8" s="126">
        <v>7972</v>
      </c>
      <c r="AE8" s="126">
        <v>8092</v>
      </c>
      <c r="AF8" s="126">
        <v>8205</v>
      </c>
      <c r="AG8" s="126">
        <v>8306</v>
      </c>
      <c r="AH8" s="126">
        <v>8385</v>
      </c>
      <c r="AI8" s="126">
        <v>8435</v>
      </c>
      <c r="AJ8" s="126">
        <v>8451</v>
      </c>
      <c r="AK8" s="126">
        <v>8502</v>
      </c>
      <c r="AL8" s="126">
        <v>8580</v>
      </c>
      <c r="AM8" s="126">
        <v>8631</v>
      </c>
      <c r="AN8" s="126">
        <v>8797</v>
      </c>
      <c r="AO8" s="126">
        <v>8950</v>
      </c>
      <c r="AP8" s="126">
        <v>9017</v>
      </c>
      <c r="AQ8" s="126">
        <v>8988</v>
      </c>
      <c r="AR8" s="126">
        <v>8987</v>
      </c>
      <c r="AS8" s="126">
        <v>9118</v>
      </c>
      <c r="AT8" s="126">
        <v>9187</v>
      </c>
      <c r="AU8" s="126">
        <v>9145</v>
      </c>
      <c r="AV8" s="126">
        <v>9182</v>
      </c>
      <c r="AW8" s="126">
        <v>9215</v>
      </c>
      <c r="AX8" s="126">
        <v>9290</v>
      </c>
      <c r="AY8" s="126">
        <v>9398</v>
      </c>
      <c r="AZ8" s="126">
        <v>9540</v>
      </c>
      <c r="BA8" s="126">
        <v>9581</v>
      </c>
      <c r="BB8" s="126">
        <v>9663</v>
      </c>
      <c r="BC8" s="126">
        <v>9898</v>
      </c>
      <c r="BD8" s="126">
        <v>10080</v>
      </c>
      <c r="BE8" s="126">
        <v>10175</v>
      </c>
      <c r="BF8" s="126">
        <v>10210</v>
      </c>
      <c r="BG8" s="126">
        <v>10235</v>
      </c>
      <c r="BH8" s="126">
        <v>10250</v>
      </c>
      <c r="BI8" s="126">
        <v>10265</v>
      </c>
    </row>
    <row r="9" spans="1:61" ht="15" customHeight="1" x14ac:dyDescent="0.25">
      <c r="A9" s="119" t="s">
        <v>126</v>
      </c>
      <c r="B9" s="126">
        <v>5226</v>
      </c>
      <c r="C9" s="126">
        <v>5278</v>
      </c>
      <c r="D9" s="126">
        <v>5296</v>
      </c>
      <c r="E9" s="126">
        <v>5343</v>
      </c>
      <c r="F9" s="126">
        <v>5400</v>
      </c>
      <c r="G9" s="126">
        <v>5434</v>
      </c>
      <c r="H9" s="126">
        <v>5486</v>
      </c>
      <c r="I9" s="126">
        <v>5554</v>
      </c>
      <c r="J9" s="126">
        <v>5603</v>
      </c>
      <c r="K9" s="126">
        <v>5694</v>
      </c>
      <c r="L9" s="126">
        <v>5768</v>
      </c>
      <c r="M9" s="126">
        <v>5782</v>
      </c>
      <c r="N9" s="126">
        <v>5730</v>
      </c>
      <c r="O9" s="126">
        <v>5713</v>
      </c>
      <c r="P9" s="126">
        <v>5741</v>
      </c>
      <c r="Q9" s="126">
        <v>5836</v>
      </c>
      <c r="R9" s="126">
        <v>5957</v>
      </c>
      <c r="S9" s="126">
        <v>6131</v>
      </c>
      <c r="T9" s="126">
        <v>6203</v>
      </c>
      <c r="U9" s="126">
        <v>6359</v>
      </c>
      <c r="V9" s="126">
        <v>6527</v>
      </c>
      <c r="W9" s="126">
        <v>6618</v>
      </c>
      <c r="X9" s="126">
        <v>6717</v>
      </c>
      <c r="Y9" s="126">
        <v>6723</v>
      </c>
      <c r="Z9" s="126">
        <v>6776</v>
      </c>
      <c r="AA9" s="126">
        <v>6905</v>
      </c>
      <c r="AB9" s="126">
        <v>7054</v>
      </c>
      <c r="AC9" s="126">
        <v>7241</v>
      </c>
      <c r="AD9" s="126">
        <v>7416</v>
      </c>
      <c r="AE9" s="126">
        <v>7623</v>
      </c>
      <c r="AF9" s="126">
        <v>7782</v>
      </c>
      <c r="AG9" s="126">
        <v>7914</v>
      </c>
      <c r="AH9" s="126">
        <v>8011</v>
      </c>
      <c r="AI9" s="126">
        <v>8018</v>
      </c>
      <c r="AJ9" s="126">
        <v>7951</v>
      </c>
      <c r="AK9" s="126">
        <v>7926</v>
      </c>
      <c r="AL9" s="126">
        <v>7982</v>
      </c>
      <c r="AM9" s="126">
        <v>8106</v>
      </c>
      <c r="AN9" s="126">
        <v>8331</v>
      </c>
      <c r="AO9" s="126">
        <v>8523</v>
      </c>
      <c r="AP9" s="126">
        <v>8528</v>
      </c>
      <c r="AQ9" s="126">
        <v>8441</v>
      </c>
      <c r="AR9" s="126">
        <v>8444</v>
      </c>
      <c r="AS9" s="126">
        <v>8496</v>
      </c>
      <c r="AT9" s="126">
        <v>8433</v>
      </c>
      <c r="AU9" s="126">
        <v>8382</v>
      </c>
      <c r="AV9" s="126">
        <v>8458</v>
      </c>
      <c r="AW9" s="126">
        <v>8570</v>
      </c>
      <c r="AX9" s="126">
        <v>8744</v>
      </c>
      <c r="AY9" s="126">
        <v>8939</v>
      </c>
      <c r="AZ9" s="126">
        <v>9117</v>
      </c>
      <c r="BA9" s="126">
        <v>9116</v>
      </c>
      <c r="BB9" s="126">
        <v>9255</v>
      </c>
      <c r="BC9" s="126">
        <v>9548</v>
      </c>
      <c r="BD9" s="126">
        <v>9720</v>
      </c>
      <c r="BE9" s="126">
        <v>9765</v>
      </c>
      <c r="BF9" s="126">
        <v>9780</v>
      </c>
      <c r="BG9" s="126">
        <v>9785</v>
      </c>
      <c r="BH9" s="126">
        <v>9780</v>
      </c>
      <c r="BI9" s="126">
        <v>9770</v>
      </c>
    </row>
    <row r="10" spans="1:61" ht="15" customHeight="1" x14ac:dyDescent="0.25">
      <c r="A10" s="119" t="s">
        <v>127</v>
      </c>
      <c r="B10" s="126">
        <v>86</v>
      </c>
      <c r="C10" s="126">
        <v>107</v>
      </c>
      <c r="D10" s="126">
        <v>159</v>
      </c>
      <c r="E10" s="126">
        <v>162</v>
      </c>
      <c r="F10" s="126">
        <v>187</v>
      </c>
      <c r="G10" s="126">
        <v>236</v>
      </c>
      <c r="H10" s="126">
        <v>266</v>
      </c>
      <c r="I10" s="126">
        <v>252</v>
      </c>
      <c r="J10" s="126">
        <v>259</v>
      </c>
      <c r="K10" s="126">
        <v>273</v>
      </c>
      <c r="L10" s="126">
        <v>273</v>
      </c>
      <c r="M10" s="126">
        <v>343</v>
      </c>
      <c r="N10" s="126">
        <v>459</v>
      </c>
      <c r="O10" s="126">
        <v>564</v>
      </c>
      <c r="P10" s="126">
        <v>556</v>
      </c>
      <c r="Q10" s="126">
        <v>519</v>
      </c>
      <c r="R10" s="126">
        <v>484</v>
      </c>
      <c r="S10" s="126">
        <v>479</v>
      </c>
      <c r="T10" s="126">
        <v>485</v>
      </c>
      <c r="U10" s="126">
        <v>454</v>
      </c>
      <c r="V10" s="126">
        <v>423</v>
      </c>
      <c r="W10" s="126">
        <v>404</v>
      </c>
      <c r="X10" s="126">
        <v>411</v>
      </c>
      <c r="Y10" s="126">
        <v>471</v>
      </c>
      <c r="Z10" s="126">
        <v>531</v>
      </c>
      <c r="AA10" s="126">
        <v>521</v>
      </c>
      <c r="AB10" s="126">
        <v>620</v>
      </c>
      <c r="AC10" s="126">
        <v>595</v>
      </c>
      <c r="AD10" s="126">
        <v>556</v>
      </c>
      <c r="AE10" s="126">
        <v>469</v>
      </c>
      <c r="AF10" s="126">
        <v>423</v>
      </c>
      <c r="AG10" s="126">
        <v>392</v>
      </c>
      <c r="AH10" s="126">
        <v>374</v>
      </c>
      <c r="AI10" s="126">
        <v>417</v>
      </c>
      <c r="AJ10" s="126">
        <v>500</v>
      </c>
      <c r="AK10" s="126">
        <v>576</v>
      </c>
      <c r="AL10" s="126">
        <v>598</v>
      </c>
      <c r="AM10" s="126">
        <v>525</v>
      </c>
      <c r="AN10" s="126">
        <v>466</v>
      </c>
      <c r="AO10" s="126">
        <v>427</v>
      </c>
      <c r="AP10" s="126">
        <v>489</v>
      </c>
      <c r="AQ10" s="126">
        <v>547</v>
      </c>
      <c r="AR10" s="126">
        <v>543</v>
      </c>
      <c r="AS10" s="126">
        <v>622</v>
      </c>
      <c r="AT10" s="126">
        <v>754</v>
      </c>
      <c r="AU10" s="126">
        <v>763</v>
      </c>
      <c r="AV10" s="126">
        <v>724</v>
      </c>
      <c r="AW10" s="126">
        <v>645</v>
      </c>
      <c r="AX10" s="126">
        <v>546</v>
      </c>
      <c r="AY10" s="126">
        <v>459</v>
      </c>
      <c r="AZ10" s="126">
        <v>423</v>
      </c>
      <c r="BA10" s="126">
        <v>465</v>
      </c>
      <c r="BB10" s="126">
        <v>408</v>
      </c>
      <c r="BC10" s="126">
        <v>350</v>
      </c>
      <c r="BD10" s="126">
        <v>360</v>
      </c>
      <c r="BE10" s="126">
        <v>410</v>
      </c>
      <c r="BF10" s="126">
        <v>430</v>
      </c>
      <c r="BG10" s="126">
        <v>450</v>
      </c>
      <c r="BH10" s="126">
        <v>470</v>
      </c>
      <c r="BI10" s="126">
        <v>495</v>
      </c>
    </row>
    <row r="11" spans="1:61" ht="15" customHeight="1" x14ac:dyDescent="0.25">
      <c r="A11" s="119" t="s">
        <v>128</v>
      </c>
      <c r="B11" s="126">
        <v>3394</v>
      </c>
      <c r="C11" s="126">
        <v>3458</v>
      </c>
      <c r="D11" s="126">
        <v>3525</v>
      </c>
      <c r="E11" s="126">
        <v>3599</v>
      </c>
      <c r="F11" s="126">
        <v>3646</v>
      </c>
      <c r="G11" s="126">
        <v>3709</v>
      </c>
      <c r="H11" s="126">
        <v>3797</v>
      </c>
      <c r="I11" s="126">
        <v>3877</v>
      </c>
      <c r="J11" s="126">
        <v>3964</v>
      </c>
      <c r="K11" s="126">
        <v>4006</v>
      </c>
      <c r="L11" s="126">
        <v>4093</v>
      </c>
      <c r="M11" s="126">
        <v>4153</v>
      </c>
      <c r="N11" s="126">
        <v>4215</v>
      </c>
      <c r="O11" s="126">
        <v>4238</v>
      </c>
      <c r="P11" s="126">
        <v>4339</v>
      </c>
      <c r="Q11" s="126">
        <v>4410</v>
      </c>
      <c r="R11" s="126">
        <v>4449</v>
      </c>
      <c r="S11" s="126">
        <v>4440</v>
      </c>
      <c r="T11" s="126">
        <v>4463</v>
      </c>
      <c r="U11" s="126">
        <v>4416</v>
      </c>
      <c r="V11" s="126">
        <v>4354</v>
      </c>
      <c r="W11" s="126">
        <v>4363</v>
      </c>
      <c r="X11" s="126">
        <v>4325</v>
      </c>
      <c r="Y11" s="126">
        <v>4352</v>
      </c>
      <c r="Z11" s="126">
        <v>4313</v>
      </c>
      <c r="AA11" s="126">
        <v>4234</v>
      </c>
      <c r="AB11" s="126">
        <v>3956</v>
      </c>
      <c r="AC11" s="126">
        <v>3831</v>
      </c>
      <c r="AD11" s="126">
        <v>3735</v>
      </c>
      <c r="AE11" s="126">
        <v>3663</v>
      </c>
      <c r="AF11" s="126">
        <v>3605</v>
      </c>
      <c r="AG11" s="126">
        <v>3565</v>
      </c>
      <c r="AH11" s="126">
        <v>3564</v>
      </c>
      <c r="AI11" s="126">
        <v>3596</v>
      </c>
      <c r="AJ11" s="126">
        <v>3665</v>
      </c>
      <c r="AK11" s="126">
        <v>3654</v>
      </c>
      <c r="AL11" s="126">
        <v>3610</v>
      </c>
      <c r="AM11" s="126">
        <v>3590</v>
      </c>
      <c r="AN11" s="126">
        <v>3460</v>
      </c>
      <c r="AO11" s="126">
        <v>3366</v>
      </c>
      <c r="AP11" s="126">
        <v>3355</v>
      </c>
      <c r="AQ11" s="126">
        <v>3425</v>
      </c>
      <c r="AR11" s="126">
        <v>3465</v>
      </c>
      <c r="AS11" s="126">
        <v>3423</v>
      </c>
      <c r="AT11" s="126">
        <v>3451</v>
      </c>
      <c r="AU11" s="126">
        <v>3520</v>
      </c>
      <c r="AV11" s="126">
        <v>3503</v>
      </c>
      <c r="AW11" s="126">
        <v>3553</v>
      </c>
      <c r="AX11" s="126">
        <v>3580</v>
      </c>
      <c r="AY11" s="126">
        <v>3538</v>
      </c>
      <c r="AZ11" s="126">
        <v>3475</v>
      </c>
      <c r="BA11" s="126">
        <v>3513</v>
      </c>
      <c r="BB11" s="126">
        <v>3483</v>
      </c>
      <c r="BC11" s="126">
        <v>3330</v>
      </c>
      <c r="BD11" s="126">
        <v>3260</v>
      </c>
      <c r="BE11" s="126">
        <v>3270</v>
      </c>
      <c r="BF11" s="126">
        <v>3305</v>
      </c>
      <c r="BG11" s="126">
        <v>3325</v>
      </c>
      <c r="BH11" s="126">
        <v>3340</v>
      </c>
      <c r="BI11" s="126">
        <v>3345</v>
      </c>
    </row>
    <row r="12" spans="1:61" ht="15" customHeight="1" x14ac:dyDescent="0.25">
      <c r="A12" s="119" t="s">
        <v>129</v>
      </c>
      <c r="B12" s="126">
        <v>5495</v>
      </c>
      <c r="C12" s="126">
        <v>5622</v>
      </c>
      <c r="D12" s="126">
        <v>5664</v>
      </c>
      <c r="E12" s="126">
        <v>5738</v>
      </c>
      <c r="F12" s="126">
        <v>5816</v>
      </c>
      <c r="G12" s="126">
        <v>5872</v>
      </c>
      <c r="H12" s="126">
        <v>5971</v>
      </c>
      <c r="I12" s="126">
        <v>5986</v>
      </c>
      <c r="J12" s="126">
        <v>6059</v>
      </c>
      <c r="K12" s="126">
        <v>6204</v>
      </c>
      <c r="L12" s="126">
        <v>6306</v>
      </c>
      <c r="M12" s="126">
        <v>6354</v>
      </c>
      <c r="N12" s="126">
        <v>6390</v>
      </c>
      <c r="O12" s="126">
        <v>6440</v>
      </c>
      <c r="P12" s="126">
        <v>6488</v>
      </c>
      <c r="Q12" s="126">
        <v>6565</v>
      </c>
      <c r="R12" s="126">
        <v>6698</v>
      </c>
      <c r="S12" s="126">
        <v>6829</v>
      </c>
      <c r="T12" s="126">
        <v>6950</v>
      </c>
      <c r="U12" s="126">
        <v>7094</v>
      </c>
      <c r="V12" s="126">
        <v>7252</v>
      </c>
      <c r="W12" s="126">
        <v>7349</v>
      </c>
      <c r="X12" s="126">
        <v>7446</v>
      </c>
      <c r="Y12" s="126">
        <v>7543</v>
      </c>
      <c r="Z12" s="126">
        <v>7658</v>
      </c>
      <c r="AA12" s="126">
        <v>7797</v>
      </c>
      <c r="AB12" s="126">
        <v>7888</v>
      </c>
      <c r="AC12" s="126">
        <v>8015</v>
      </c>
      <c r="AD12" s="126">
        <v>8204</v>
      </c>
      <c r="AE12" s="126">
        <v>8299</v>
      </c>
      <c r="AF12" s="126">
        <v>8478</v>
      </c>
      <c r="AG12" s="126">
        <v>8595</v>
      </c>
      <c r="AH12" s="126">
        <v>8741</v>
      </c>
      <c r="AI12" s="126">
        <v>8844</v>
      </c>
      <c r="AJ12" s="126">
        <v>8880</v>
      </c>
      <c r="AK12" s="126">
        <v>8861</v>
      </c>
      <c r="AL12" s="126">
        <v>8938</v>
      </c>
      <c r="AM12" s="126">
        <v>9046</v>
      </c>
      <c r="AN12" s="126">
        <v>9238</v>
      </c>
      <c r="AO12" s="126">
        <v>9342</v>
      </c>
      <c r="AP12" s="126">
        <v>9328</v>
      </c>
      <c r="AQ12" s="126">
        <v>9326</v>
      </c>
      <c r="AR12" s="126">
        <v>9398</v>
      </c>
      <c r="AS12" s="126">
        <v>9459</v>
      </c>
      <c r="AT12" s="126">
        <v>9487</v>
      </c>
      <c r="AU12" s="126">
        <v>9488</v>
      </c>
      <c r="AV12" s="126">
        <v>9532</v>
      </c>
      <c r="AW12" s="126">
        <v>9588</v>
      </c>
      <c r="AX12" s="126">
        <v>9703</v>
      </c>
      <c r="AY12" s="126">
        <v>9867</v>
      </c>
      <c r="AZ12" s="126">
        <v>10046</v>
      </c>
      <c r="BA12" s="126">
        <v>10049</v>
      </c>
      <c r="BB12" s="126">
        <v>10181</v>
      </c>
      <c r="BC12" s="126">
        <v>10507</v>
      </c>
      <c r="BD12" s="126">
        <v>10650</v>
      </c>
      <c r="BE12" s="126">
        <v>10710</v>
      </c>
      <c r="BF12" s="126">
        <v>10725</v>
      </c>
      <c r="BG12" s="126">
        <v>10735</v>
      </c>
      <c r="BH12" s="126">
        <v>10735</v>
      </c>
      <c r="BI12" s="126">
        <v>10740</v>
      </c>
    </row>
    <row r="13" spans="1:61" ht="15" customHeight="1" x14ac:dyDescent="0.25">
      <c r="A13" s="119"/>
      <c r="B13" s="126"/>
      <c r="C13" s="126"/>
      <c r="D13" s="126"/>
      <c r="E13" s="126"/>
      <c r="F13" s="126"/>
      <c r="G13" s="126"/>
      <c r="H13" s="126"/>
      <c r="I13" s="126"/>
      <c r="J13" s="126"/>
      <c r="K13" s="126"/>
      <c r="L13" s="126"/>
      <c r="M13" s="126"/>
      <c r="N13" s="126"/>
      <c r="O13" s="126"/>
      <c r="P13" s="126"/>
      <c r="Q13" s="126"/>
      <c r="R13" s="126"/>
      <c r="S13" s="126"/>
      <c r="T13" s="126"/>
      <c r="U13" s="126"/>
      <c r="V13" s="126"/>
      <c r="W13" s="126"/>
      <c r="X13" s="126"/>
      <c r="Y13" s="126"/>
      <c r="Z13" s="126"/>
      <c r="AA13" s="126"/>
      <c r="AB13" s="126"/>
      <c r="AC13" s="126"/>
      <c r="AD13" s="126"/>
      <c r="AE13" s="126"/>
      <c r="AF13" s="126"/>
      <c r="AG13" s="126"/>
      <c r="AH13" s="126"/>
      <c r="AI13" s="126"/>
      <c r="AJ13" s="126"/>
      <c r="AK13" s="126"/>
      <c r="AL13" s="126"/>
      <c r="AM13" s="126"/>
      <c r="AN13" s="126"/>
      <c r="AO13" s="126"/>
      <c r="AP13" s="126"/>
      <c r="AQ13" s="126"/>
      <c r="AR13" s="126"/>
      <c r="AS13" s="126"/>
      <c r="AT13" s="126"/>
      <c r="AU13" s="126"/>
      <c r="AV13" s="126"/>
      <c r="AW13" s="126"/>
      <c r="AX13" s="126"/>
      <c r="AY13" s="126"/>
      <c r="AZ13" s="126"/>
      <c r="BA13" s="126"/>
      <c r="BB13" s="126"/>
      <c r="BC13" s="126"/>
      <c r="BD13" s="126"/>
      <c r="BE13" s="126"/>
      <c r="BF13" s="126"/>
      <c r="BG13" s="126"/>
      <c r="BH13" s="126"/>
      <c r="BI13" s="126"/>
    </row>
    <row r="14" spans="1:61" ht="15" customHeight="1" x14ac:dyDescent="0.25">
      <c r="A14" s="119" t="s">
        <v>130</v>
      </c>
      <c r="B14" s="126"/>
      <c r="C14" s="126"/>
      <c r="D14" s="126"/>
      <c r="E14" s="126"/>
      <c r="F14" s="126"/>
      <c r="G14" s="126"/>
      <c r="H14" s="126"/>
      <c r="I14" s="126"/>
      <c r="J14" s="126"/>
      <c r="K14" s="126"/>
      <c r="L14" s="126"/>
      <c r="M14" s="126"/>
      <c r="N14" s="126"/>
      <c r="O14" s="126"/>
      <c r="P14" s="126"/>
      <c r="Q14" s="126"/>
      <c r="R14" s="126"/>
      <c r="S14" s="126"/>
      <c r="T14" s="126"/>
      <c r="U14" s="126"/>
      <c r="V14" s="126"/>
      <c r="W14" s="126"/>
      <c r="X14" s="126"/>
      <c r="Y14" s="126"/>
      <c r="Z14" s="126"/>
      <c r="AA14" s="126"/>
      <c r="AB14" s="126"/>
      <c r="AC14" s="126"/>
      <c r="AD14" s="126"/>
      <c r="AE14" s="126"/>
      <c r="AF14" s="126"/>
      <c r="AG14" s="126"/>
      <c r="AH14" s="126"/>
      <c r="AI14" s="126"/>
      <c r="AJ14" s="126"/>
      <c r="AK14" s="126"/>
      <c r="AL14" s="126"/>
      <c r="AM14" s="126"/>
      <c r="AN14" s="126"/>
      <c r="AO14" s="126"/>
      <c r="AP14" s="126"/>
      <c r="AQ14" s="126"/>
      <c r="AR14" s="126"/>
      <c r="AS14" s="126"/>
      <c r="AT14" s="126"/>
      <c r="AU14" s="126"/>
      <c r="AV14" s="126"/>
      <c r="AW14" s="126"/>
      <c r="AX14" s="126"/>
      <c r="AY14" s="126"/>
      <c r="AZ14" s="126"/>
      <c r="BA14" s="126"/>
      <c r="BB14" s="126"/>
      <c r="BC14" s="126"/>
      <c r="BD14" s="126"/>
      <c r="BE14" s="126"/>
      <c r="BF14" s="126"/>
      <c r="BG14" s="126"/>
      <c r="BH14" s="126"/>
      <c r="BI14" s="126"/>
    </row>
    <row r="15" spans="1:61" ht="15" customHeight="1" x14ac:dyDescent="0.25">
      <c r="A15" s="119" t="s">
        <v>131</v>
      </c>
      <c r="B15" s="126">
        <v>5447</v>
      </c>
      <c r="C15" s="126">
        <v>5515</v>
      </c>
      <c r="D15" s="126">
        <v>5505</v>
      </c>
      <c r="E15" s="126">
        <v>5576</v>
      </c>
      <c r="F15" s="126">
        <v>5629</v>
      </c>
      <c r="G15" s="126">
        <v>5636</v>
      </c>
      <c r="H15" s="126">
        <v>5705</v>
      </c>
      <c r="I15" s="126">
        <v>5734</v>
      </c>
      <c r="J15" s="126">
        <v>5800</v>
      </c>
      <c r="K15" s="126">
        <v>5931</v>
      </c>
      <c r="L15" s="126">
        <v>6033</v>
      </c>
      <c r="M15" s="126">
        <v>6011</v>
      </c>
      <c r="N15" s="126">
        <v>5931</v>
      </c>
      <c r="O15" s="126">
        <v>5876</v>
      </c>
      <c r="P15" s="126">
        <v>5932</v>
      </c>
      <c r="Q15" s="126">
        <v>6046</v>
      </c>
      <c r="R15" s="126">
        <v>6214</v>
      </c>
      <c r="S15" s="126">
        <v>6350</v>
      </c>
      <c r="T15" s="126">
        <v>6465</v>
      </c>
      <c r="U15" s="126">
        <v>6640</v>
      </c>
      <c r="V15" s="126">
        <v>6829</v>
      </c>
      <c r="W15" s="126">
        <v>6945</v>
      </c>
      <c r="X15" s="126">
        <v>7035</v>
      </c>
      <c r="Y15" s="126">
        <v>7072</v>
      </c>
      <c r="Z15" s="126">
        <v>7127</v>
      </c>
      <c r="AA15" s="126">
        <v>7276</v>
      </c>
      <c r="AB15" s="126">
        <v>7268</v>
      </c>
      <c r="AC15" s="126">
        <v>7420</v>
      </c>
      <c r="AD15" s="126">
        <v>7648</v>
      </c>
      <c r="AE15" s="126">
        <v>7830</v>
      </c>
      <c r="AF15" s="126">
        <v>8055</v>
      </c>
      <c r="AG15" s="126">
        <v>8203</v>
      </c>
      <c r="AH15" s="126">
        <v>8367</v>
      </c>
      <c r="AI15" s="126">
        <v>8427</v>
      </c>
      <c r="AJ15" s="126">
        <v>8380</v>
      </c>
      <c r="AK15" s="126">
        <v>8285</v>
      </c>
      <c r="AL15" s="126">
        <v>8340</v>
      </c>
      <c r="AM15" s="126">
        <v>8521</v>
      </c>
      <c r="AN15" s="126">
        <v>8772</v>
      </c>
      <c r="AO15" s="126">
        <v>8915</v>
      </c>
      <c r="AP15" s="126">
        <v>8839</v>
      </c>
      <c r="AQ15" s="126">
        <v>8779</v>
      </c>
      <c r="AR15" s="126">
        <v>8855</v>
      </c>
      <c r="AS15" s="126">
        <v>8837</v>
      </c>
      <c r="AT15" s="126">
        <v>8733</v>
      </c>
      <c r="AU15" s="126">
        <v>8725</v>
      </c>
      <c r="AV15" s="126">
        <v>8808</v>
      </c>
      <c r="AW15" s="126">
        <v>8943</v>
      </c>
      <c r="AX15" s="126">
        <v>9157</v>
      </c>
      <c r="AY15" s="126">
        <v>9408</v>
      </c>
      <c r="AZ15" s="126">
        <v>9623</v>
      </c>
      <c r="BA15" s="126">
        <v>9584</v>
      </c>
      <c r="BB15" s="126">
        <v>9773</v>
      </c>
      <c r="BC15" s="126">
        <v>10157</v>
      </c>
      <c r="BD15" s="126">
        <v>10290</v>
      </c>
      <c r="BE15" s="126">
        <v>10305</v>
      </c>
      <c r="BF15" s="126">
        <v>10295</v>
      </c>
      <c r="BG15" s="126">
        <v>10285</v>
      </c>
      <c r="BH15" s="126">
        <v>10265</v>
      </c>
      <c r="BI15" s="126">
        <v>10250</v>
      </c>
    </row>
    <row r="16" spans="1:61" ht="15" customHeight="1" x14ac:dyDescent="0.25">
      <c r="A16" s="119" t="s">
        <v>132</v>
      </c>
      <c r="B16" s="126">
        <v>4470</v>
      </c>
      <c r="C16" s="126">
        <v>4525</v>
      </c>
      <c r="D16" s="126">
        <v>4498</v>
      </c>
      <c r="E16" s="126">
        <v>4543</v>
      </c>
      <c r="F16" s="126">
        <v>4581</v>
      </c>
      <c r="G16" s="126">
        <v>4590</v>
      </c>
      <c r="H16" s="126">
        <v>4647</v>
      </c>
      <c r="I16" s="126">
        <v>4711</v>
      </c>
      <c r="J16" s="126">
        <v>4781</v>
      </c>
      <c r="K16" s="126">
        <v>4889</v>
      </c>
      <c r="L16" s="126">
        <v>4952</v>
      </c>
      <c r="M16" s="126">
        <v>4915</v>
      </c>
      <c r="N16" s="126">
        <v>4822</v>
      </c>
      <c r="O16" s="126">
        <v>4765</v>
      </c>
      <c r="P16" s="126">
        <v>4803</v>
      </c>
      <c r="Q16" s="126">
        <v>4896</v>
      </c>
      <c r="R16" s="126">
        <v>5017</v>
      </c>
      <c r="S16" s="126">
        <v>5123</v>
      </c>
      <c r="T16" s="126">
        <v>5231</v>
      </c>
      <c r="U16" s="126">
        <v>5395</v>
      </c>
      <c r="V16" s="126">
        <v>5585</v>
      </c>
      <c r="W16" s="126">
        <v>5702</v>
      </c>
      <c r="X16" s="126">
        <v>5778</v>
      </c>
      <c r="Y16" s="126">
        <v>5785</v>
      </c>
      <c r="Z16" s="126">
        <v>5817</v>
      </c>
      <c r="AA16" s="126">
        <v>5960</v>
      </c>
      <c r="AB16" s="126">
        <v>5953</v>
      </c>
      <c r="AC16" s="126">
        <v>6096</v>
      </c>
      <c r="AD16" s="126">
        <v>6300</v>
      </c>
      <c r="AE16" s="126">
        <v>6519</v>
      </c>
      <c r="AF16" s="126">
        <v>6762</v>
      </c>
      <c r="AG16" s="126">
        <v>6941</v>
      </c>
      <c r="AH16" s="126">
        <v>7114</v>
      </c>
      <c r="AI16" s="126">
        <v>7168</v>
      </c>
      <c r="AJ16" s="126">
        <v>7135</v>
      </c>
      <c r="AK16" s="126">
        <v>7024</v>
      </c>
      <c r="AL16" s="126">
        <v>7057</v>
      </c>
      <c r="AM16" s="126">
        <v>7191</v>
      </c>
      <c r="AN16" s="126">
        <v>7398</v>
      </c>
      <c r="AO16" s="126">
        <v>7531</v>
      </c>
      <c r="AP16" s="126">
        <v>7458</v>
      </c>
      <c r="AQ16" s="126">
        <v>7397</v>
      </c>
      <c r="AR16" s="126">
        <v>7445</v>
      </c>
      <c r="AS16" s="126">
        <v>7400</v>
      </c>
      <c r="AT16" s="126">
        <v>7286</v>
      </c>
      <c r="AU16" s="126">
        <v>7245</v>
      </c>
      <c r="AV16" s="126">
        <v>7316</v>
      </c>
      <c r="AW16" s="126">
        <v>7425</v>
      </c>
      <c r="AX16" s="126">
        <v>7615</v>
      </c>
      <c r="AY16" s="126">
        <v>7835</v>
      </c>
      <c r="AZ16" s="126">
        <v>8011</v>
      </c>
      <c r="BA16" s="126">
        <v>7953</v>
      </c>
      <c r="BB16" s="126">
        <v>8112</v>
      </c>
      <c r="BC16" s="126">
        <v>8403</v>
      </c>
      <c r="BD16" s="126">
        <v>8510</v>
      </c>
      <c r="BE16" s="126">
        <v>8550</v>
      </c>
      <c r="BF16" s="126">
        <v>8560</v>
      </c>
      <c r="BG16" s="126">
        <v>8560</v>
      </c>
      <c r="BH16" s="126">
        <v>8550</v>
      </c>
      <c r="BI16" s="126">
        <v>8540</v>
      </c>
    </row>
    <row r="17" spans="1:61" ht="15" customHeight="1" x14ac:dyDescent="0.25">
      <c r="A17" s="119" t="s">
        <v>133</v>
      </c>
      <c r="B17" s="126">
        <v>978</v>
      </c>
      <c r="C17" s="126">
        <v>991</v>
      </c>
      <c r="D17" s="126">
        <v>1007</v>
      </c>
      <c r="E17" s="126">
        <v>1033</v>
      </c>
      <c r="F17" s="126">
        <v>1048</v>
      </c>
      <c r="G17" s="126">
        <v>1046</v>
      </c>
      <c r="H17" s="126">
        <v>1059</v>
      </c>
      <c r="I17" s="126">
        <v>1023</v>
      </c>
      <c r="J17" s="126">
        <v>1019</v>
      </c>
      <c r="K17" s="126">
        <v>1042</v>
      </c>
      <c r="L17" s="126">
        <v>1081</v>
      </c>
      <c r="M17" s="126">
        <v>1097</v>
      </c>
      <c r="N17" s="126">
        <v>1109</v>
      </c>
      <c r="O17" s="126">
        <v>1111</v>
      </c>
      <c r="P17" s="126">
        <v>1130</v>
      </c>
      <c r="Q17" s="126">
        <v>1150</v>
      </c>
      <c r="R17" s="126">
        <v>1198</v>
      </c>
      <c r="S17" s="126">
        <v>1227</v>
      </c>
      <c r="T17" s="126">
        <v>1234</v>
      </c>
      <c r="U17" s="126">
        <v>1245</v>
      </c>
      <c r="V17" s="126">
        <v>1244</v>
      </c>
      <c r="W17" s="126">
        <v>1243</v>
      </c>
      <c r="X17" s="126">
        <v>1257</v>
      </c>
      <c r="Y17" s="126">
        <v>1287</v>
      </c>
      <c r="Z17" s="126">
        <v>1311</v>
      </c>
      <c r="AA17" s="126">
        <v>1316</v>
      </c>
      <c r="AB17" s="126">
        <v>1315</v>
      </c>
      <c r="AC17" s="126">
        <v>1324</v>
      </c>
      <c r="AD17" s="126">
        <v>1348</v>
      </c>
      <c r="AE17" s="126">
        <v>1311</v>
      </c>
      <c r="AF17" s="126">
        <v>1293</v>
      </c>
      <c r="AG17" s="126">
        <v>1262</v>
      </c>
      <c r="AH17" s="126">
        <v>1253</v>
      </c>
      <c r="AI17" s="126">
        <v>1259</v>
      </c>
      <c r="AJ17" s="126">
        <v>1245</v>
      </c>
      <c r="AK17" s="126">
        <v>1261</v>
      </c>
      <c r="AL17" s="126">
        <v>1283</v>
      </c>
      <c r="AM17" s="126">
        <v>1330</v>
      </c>
      <c r="AN17" s="126">
        <v>1374</v>
      </c>
      <c r="AO17" s="126">
        <v>1384</v>
      </c>
      <c r="AP17" s="126">
        <v>1381</v>
      </c>
      <c r="AQ17" s="126">
        <v>1382</v>
      </c>
      <c r="AR17" s="126">
        <v>1410</v>
      </c>
      <c r="AS17" s="126">
        <v>1437</v>
      </c>
      <c r="AT17" s="126">
        <v>1447</v>
      </c>
      <c r="AU17" s="126">
        <v>1480</v>
      </c>
      <c r="AV17" s="126">
        <v>1492</v>
      </c>
      <c r="AW17" s="126">
        <v>1518</v>
      </c>
      <c r="AX17" s="126">
        <v>1542</v>
      </c>
      <c r="AY17" s="126">
        <v>1573</v>
      </c>
      <c r="AZ17" s="126">
        <v>1612</v>
      </c>
      <c r="BA17" s="126">
        <v>1631</v>
      </c>
      <c r="BB17" s="126">
        <v>1661</v>
      </c>
      <c r="BC17" s="126">
        <v>1754</v>
      </c>
      <c r="BD17" s="126">
        <v>1780</v>
      </c>
      <c r="BE17" s="126">
        <v>1755</v>
      </c>
      <c r="BF17" s="126">
        <v>1735</v>
      </c>
      <c r="BG17" s="126">
        <v>1725</v>
      </c>
      <c r="BH17" s="126">
        <v>1715</v>
      </c>
      <c r="BI17" s="126">
        <v>1705</v>
      </c>
    </row>
    <row r="18" spans="1:61" ht="15" customHeight="1" x14ac:dyDescent="0.25">
      <c r="A18" s="119" t="s">
        <v>134</v>
      </c>
      <c r="B18" s="126">
        <v>662</v>
      </c>
      <c r="C18" s="126">
        <v>684</v>
      </c>
      <c r="D18" s="126">
        <v>705</v>
      </c>
      <c r="E18" s="126">
        <v>717</v>
      </c>
      <c r="F18" s="126">
        <v>736</v>
      </c>
      <c r="G18" s="126">
        <v>754</v>
      </c>
      <c r="H18" s="126">
        <v>785</v>
      </c>
      <c r="I18" s="126">
        <v>807</v>
      </c>
      <c r="J18" s="126">
        <v>822</v>
      </c>
      <c r="K18" s="126">
        <v>843</v>
      </c>
      <c r="L18" s="126">
        <v>858</v>
      </c>
      <c r="M18" s="126">
        <v>876</v>
      </c>
      <c r="N18" s="126">
        <v>884</v>
      </c>
      <c r="O18" s="126">
        <v>884</v>
      </c>
      <c r="P18" s="126">
        <v>879</v>
      </c>
      <c r="Q18" s="126">
        <v>890</v>
      </c>
      <c r="R18" s="126">
        <v>896</v>
      </c>
      <c r="S18" s="126">
        <v>911</v>
      </c>
      <c r="T18" s="126">
        <v>911</v>
      </c>
      <c r="U18" s="126">
        <v>920</v>
      </c>
      <c r="V18" s="126">
        <v>923</v>
      </c>
      <c r="W18" s="126">
        <v>916</v>
      </c>
      <c r="X18" s="126">
        <v>907</v>
      </c>
      <c r="Y18" s="126">
        <v>909</v>
      </c>
      <c r="Z18" s="126">
        <v>908</v>
      </c>
      <c r="AA18" s="126">
        <v>881</v>
      </c>
      <c r="AB18" s="126">
        <v>865</v>
      </c>
      <c r="AC18" s="126">
        <v>852</v>
      </c>
      <c r="AD18" s="126">
        <v>859</v>
      </c>
      <c r="AE18" s="126">
        <v>864</v>
      </c>
      <c r="AF18" s="126">
        <v>884</v>
      </c>
      <c r="AG18" s="126">
        <v>899</v>
      </c>
      <c r="AH18" s="126">
        <v>922</v>
      </c>
      <c r="AI18" s="126">
        <v>952</v>
      </c>
      <c r="AJ18" s="126">
        <v>975</v>
      </c>
      <c r="AK18" s="126">
        <v>978</v>
      </c>
      <c r="AL18" s="126">
        <v>971</v>
      </c>
      <c r="AM18" s="126">
        <v>961</v>
      </c>
      <c r="AN18" s="126">
        <v>978</v>
      </c>
      <c r="AO18" s="126">
        <v>994</v>
      </c>
      <c r="AP18" s="126">
        <v>1014</v>
      </c>
      <c r="AQ18" s="126">
        <v>1027</v>
      </c>
      <c r="AR18" s="126">
        <v>1014</v>
      </c>
      <c r="AS18" s="126">
        <v>1004</v>
      </c>
      <c r="AT18" s="126">
        <v>997</v>
      </c>
      <c r="AU18" s="126">
        <v>988</v>
      </c>
      <c r="AV18" s="126">
        <v>985</v>
      </c>
      <c r="AW18" s="126">
        <v>991</v>
      </c>
      <c r="AX18" s="126">
        <v>1005</v>
      </c>
      <c r="AY18" s="126">
        <v>1021</v>
      </c>
      <c r="AZ18" s="126">
        <v>1046</v>
      </c>
      <c r="BA18" s="126">
        <v>1074</v>
      </c>
      <c r="BB18" s="126">
        <v>1112</v>
      </c>
      <c r="BC18" s="126">
        <v>1154</v>
      </c>
      <c r="BD18" s="126">
        <v>1155</v>
      </c>
      <c r="BE18" s="126">
        <v>1185</v>
      </c>
      <c r="BF18" s="126">
        <v>1185</v>
      </c>
      <c r="BG18" s="126">
        <v>1185</v>
      </c>
      <c r="BH18" s="126">
        <v>1190</v>
      </c>
      <c r="BI18" s="126">
        <v>1205</v>
      </c>
    </row>
    <row r="19" spans="1:61" ht="15" customHeight="1" x14ac:dyDescent="0.25">
      <c r="A19" s="119" t="s">
        <v>135</v>
      </c>
      <c r="B19" s="126">
        <v>4785</v>
      </c>
      <c r="C19" s="126">
        <v>4832</v>
      </c>
      <c r="D19" s="126">
        <v>4800</v>
      </c>
      <c r="E19" s="126">
        <v>4858</v>
      </c>
      <c r="F19" s="126">
        <v>4893</v>
      </c>
      <c r="G19" s="126">
        <v>4882</v>
      </c>
      <c r="H19" s="126">
        <v>4920</v>
      </c>
      <c r="I19" s="126">
        <v>4927</v>
      </c>
      <c r="J19" s="126">
        <v>4978</v>
      </c>
      <c r="K19" s="126">
        <v>5088</v>
      </c>
      <c r="L19" s="126">
        <v>5175</v>
      </c>
      <c r="M19" s="126">
        <v>5136</v>
      </c>
      <c r="N19" s="126">
        <v>5047</v>
      </c>
      <c r="O19" s="126">
        <v>4992</v>
      </c>
      <c r="P19" s="126">
        <v>5054</v>
      </c>
      <c r="Q19" s="126">
        <v>5156</v>
      </c>
      <c r="R19" s="126">
        <v>5318</v>
      </c>
      <c r="S19" s="126">
        <v>5439</v>
      </c>
      <c r="T19" s="126">
        <v>5554</v>
      </c>
      <c r="U19" s="126">
        <v>5720</v>
      </c>
      <c r="V19" s="126">
        <v>5907</v>
      </c>
      <c r="W19" s="126">
        <v>6029</v>
      </c>
      <c r="X19" s="126">
        <v>6128</v>
      </c>
      <c r="Y19" s="126">
        <v>6163</v>
      </c>
      <c r="Z19" s="126">
        <v>6220</v>
      </c>
      <c r="AA19" s="126">
        <v>6395</v>
      </c>
      <c r="AB19" s="126">
        <v>6403</v>
      </c>
      <c r="AC19" s="126">
        <v>6568</v>
      </c>
      <c r="AD19" s="126">
        <v>6789</v>
      </c>
      <c r="AE19" s="126">
        <v>6966</v>
      </c>
      <c r="AF19" s="126">
        <v>7171</v>
      </c>
      <c r="AG19" s="126">
        <v>7304</v>
      </c>
      <c r="AH19" s="126">
        <v>7445</v>
      </c>
      <c r="AI19" s="126">
        <v>7475</v>
      </c>
      <c r="AJ19" s="126">
        <v>7405</v>
      </c>
      <c r="AK19" s="126">
        <v>7307</v>
      </c>
      <c r="AL19" s="126">
        <v>7369</v>
      </c>
      <c r="AM19" s="126">
        <v>7560</v>
      </c>
      <c r="AN19" s="126">
        <v>7794</v>
      </c>
      <c r="AO19" s="126">
        <v>7921</v>
      </c>
      <c r="AP19" s="126">
        <v>7825</v>
      </c>
      <c r="AQ19" s="126">
        <v>7752</v>
      </c>
      <c r="AR19" s="126">
        <v>7841</v>
      </c>
      <c r="AS19" s="126">
        <v>7833</v>
      </c>
      <c r="AT19" s="126">
        <v>7736</v>
      </c>
      <c r="AU19" s="126">
        <v>7737</v>
      </c>
      <c r="AV19" s="126">
        <v>7823</v>
      </c>
      <c r="AW19" s="126">
        <v>7952</v>
      </c>
      <c r="AX19" s="126">
        <v>8152</v>
      </c>
      <c r="AY19" s="126">
        <v>8387</v>
      </c>
      <c r="AZ19" s="126">
        <v>8577</v>
      </c>
      <c r="BA19" s="126">
        <v>8510</v>
      </c>
      <c r="BB19" s="126">
        <v>8661</v>
      </c>
      <c r="BC19" s="126">
        <v>9003</v>
      </c>
      <c r="BD19" s="126">
        <v>9135</v>
      </c>
      <c r="BE19" s="126">
        <v>9120</v>
      </c>
      <c r="BF19" s="126">
        <v>9110</v>
      </c>
      <c r="BG19" s="126">
        <v>9095</v>
      </c>
      <c r="BH19" s="126">
        <v>9070</v>
      </c>
      <c r="BI19" s="126">
        <v>9040</v>
      </c>
    </row>
    <row r="20" spans="1:61" ht="15" customHeight="1" x14ac:dyDescent="0.25">
      <c r="A20" s="119" t="s">
        <v>136</v>
      </c>
      <c r="B20" s="126">
        <v>3822</v>
      </c>
      <c r="C20" s="126">
        <v>3857</v>
      </c>
      <c r="D20" s="126">
        <v>3809</v>
      </c>
      <c r="E20" s="126">
        <v>3843</v>
      </c>
      <c r="F20" s="126">
        <v>3863</v>
      </c>
      <c r="G20" s="126">
        <v>3854</v>
      </c>
      <c r="H20" s="126">
        <v>3881</v>
      </c>
      <c r="I20" s="126">
        <v>3924</v>
      </c>
      <c r="J20" s="126">
        <v>3978</v>
      </c>
      <c r="K20" s="126">
        <v>4067</v>
      </c>
      <c r="L20" s="126">
        <v>4117</v>
      </c>
      <c r="M20" s="126">
        <v>4063</v>
      </c>
      <c r="N20" s="126">
        <v>3961</v>
      </c>
      <c r="O20" s="126">
        <v>3904</v>
      </c>
      <c r="P20" s="126">
        <v>3945</v>
      </c>
      <c r="Q20" s="126">
        <v>4027</v>
      </c>
      <c r="R20" s="126">
        <v>4141</v>
      </c>
      <c r="S20" s="126">
        <v>4236</v>
      </c>
      <c r="T20" s="126">
        <v>4342</v>
      </c>
      <c r="U20" s="126">
        <v>4497</v>
      </c>
      <c r="V20" s="126">
        <v>4686</v>
      </c>
      <c r="W20" s="126">
        <v>4810</v>
      </c>
      <c r="X20" s="126">
        <v>4895</v>
      </c>
      <c r="Y20" s="126">
        <v>4899</v>
      </c>
      <c r="Z20" s="126">
        <v>4933</v>
      </c>
      <c r="AA20" s="126">
        <v>5105</v>
      </c>
      <c r="AB20" s="126">
        <v>5115</v>
      </c>
      <c r="AC20" s="126">
        <v>5269</v>
      </c>
      <c r="AD20" s="126">
        <v>5467</v>
      </c>
      <c r="AE20" s="126">
        <v>5679</v>
      </c>
      <c r="AF20" s="126">
        <v>5898</v>
      </c>
      <c r="AG20" s="126">
        <v>6061</v>
      </c>
      <c r="AH20" s="126">
        <v>6211</v>
      </c>
      <c r="AI20" s="126">
        <v>6235</v>
      </c>
      <c r="AJ20" s="126">
        <v>6178</v>
      </c>
      <c r="AK20" s="126">
        <v>6068</v>
      </c>
      <c r="AL20" s="126">
        <v>6112</v>
      </c>
      <c r="AM20" s="126">
        <v>6252</v>
      </c>
      <c r="AN20" s="126">
        <v>6446</v>
      </c>
      <c r="AO20" s="126">
        <v>6565</v>
      </c>
      <c r="AP20" s="126">
        <v>6475</v>
      </c>
      <c r="AQ20" s="126">
        <v>6400</v>
      </c>
      <c r="AR20" s="126">
        <v>6464</v>
      </c>
      <c r="AS20" s="126">
        <v>6432</v>
      </c>
      <c r="AT20" s="126">
        <v>6327</v>
      </c>
      <c r="AU20" s="126">
        <v>6298</v>
      </c>
      <c r="AV20" s="126">
        <v>6373</v>
      </c>
      <c r="AW20" s="126">
        <v>6479</v>
      </c>
      <c r="AX20" s="126">
        <v>6658</v>
      </c>
      <c r="AY20" s="126">
        <v>6865</v>
      </c>
      <c r="AZ20" s="126">
        <v>7020</v>
      </c>
      <c r="BA20" s="126">
        <v>6936</v>
      </c>
      <c r="BB20" s="126">
        <v>7060</v>
      </c>
      <c r="BC20" s="126">
        <v>7314</v>
      </c>
      <c r="BD20" s="126">
        <v>7415</v>
      </c>
      <c r="BE20" s="126">
        <v>7425</v>
      </c>
      <c r="BF20" s="126">
        <v>7430</v>
      </c>
      <c r="BG20" s="126">
        <v>7430</v>
      </c>
      <c r="BH20" s="126">
        <v>7415</v>
      </c>
      <c r="BI20" s="126">
        <v>7395</v>
      </c>
    </row>
    <row r="21" spans="1:61" ht="15" customHeight="1" x14ac:dyDescent="0.25">
      <c r="A21" s="119" t="s">
        <v>137</v>
      </c>
      <c r="B21" s="126">
        <v>963</v>
      </c>
      <c r="C21" s="126">
        <v>975</v>
      </c>
      <c r="D21" s="126">
        <v>990</v>
      </c>
      <c r="E21" s="126">
        <v>1016</v>
      </c>
      <c r="F21" s="126">
        <v>1030</v>
      </c>
      <c r="G21" s="126">
        <v>1028</v>
      </c>
      <c r="H21" s="126">
        <v>1039</v>
      </c>
      <c r="I21" s="126">
        <v>1003</v>
      </c>
      <c r="J21" s="126">
        <v>1000</v>
      </c>
      <c r="K21" s="126">
        <v>1021</v>
      </c>
      <c r="L21" s="126">
        <v>1058</v>
      </c>
      <c r="M21" s="126">
        <v>1073</v>
      </c>
      <c r="N21" s="126">
        <v>1085</v>
      </c>
      <c r="O21" s="126">
        <v>1089</v>
      </c>
      <c r="P21" s="126">
        <v>1109</v>
      </c>
      <c r="Q21" s="126">
        <v>1129</v>
      </c>
      <c r="R21" s="126">
        <v>1176</v>
      </c>
      <c r="S21" s="126">
        <v>1204</v>
      </c>
      <c r="T21" s="126">
        <v>1212</v>
      </c>
      <c r="U21" s="126">
        <v>1222</v>
      </c>
      <c r="V21" s="126">
        <v>1221</v>
      </c>
      <c r="W21" s="126">
        <v>1219</v>
      </c>
      <c r="X21" s="126">
        <v>1233</v>
      </c>
      <c r="Y21" s="126">
        <v>1264</v>
      </c>
      <c r="Z21" s="126">
        <v>1286</v>
      </c>
      <c r="AA21" s="126">
        <v>1290</v>
      </c>
      <c r="AB21" s="126">
        <v>1288</v>
      </c>
      <c r="AC21" s="126">
        <v>1299</v>
      </c>
      <c r="AD21" s="126">
        <v>1322</v>
      </c>
      <c r="AE21" s="126">
        <v>1287</v>
      </c>
      <c r="AF21" s="126">
        <v>1273</v>
      </c>
      <c r="AG21" s="126">
        <v>1243</v>
      </c>
      <c r="AH21" s="126">
        <v>1234</v>
      </c>
      <c r="AI21" s="126">
        <v>1240</v>
      </c>
      <c r="AJ21" s="126">
        <v>1227</v>
      </c>
      <c r="AK21" s="126">
        <v>1239</v>
      </c>
      <c r="AL21" s="126">
        <v>1257</v>
      </c>
      <c r="AM21" s="126">
        <v>1308</v>
      </c>
      <c r="AN21" s="126">
        <v>1348</v>
      </c>
      <c r="AO21" s="126">
        <v>1356</v>
      </c>
      <c r="AP21" s="126">
        <v>1350</v>
      </c>
      <c r="AQ21" s="126">
        <v>1352</v>
      </c>
      <c r="AR21" s="126">
        <v>1377</v>
      </c>
      <c r="AS21" s="126">
        <v>1401</v>
      </c>
      <c r="AT21" s="126">
        <v>1409</v>
      </c>
      <c r="AU21" s="126">
        <v>1439</v>
      </c>
      <c r="AV21" s="126">
        <v>1450</v>
      </c>
      <c r="AW21" s="126">
        <v>1473</v>
      </c>
      <c r="AX21" s="126">
        <v>1494</v>
      </c>
      <c r="AY21" s="126">
        <v>1522</v>
      </c>
      <c r="AZ21" s="126">
        <v>1557</v>
      </c>
      <c r="BA21" s="126">
        <v>1574</v>
      </c>
      <c r="BB21" s="126">
        <v>1601</v>
      </c>
      <c r="BC21" s="126">
        <v>1689</v>
      </c>
      <c r="BD21" s="126">
        <v>1720</v>
      </c>
      <c r="BE21" s="126">
        <v>1695</v>
      </c>
      <c r="BF21" s="126">
        <v>1680</v>
      </c>
      <c r="BG21" s="126">
        <v>1665</v>
      </c>
      <c r="BH21" s="126">
        <v>1655</v>
      </c>
      <c r="BI21" s="126">
        <v>1650</v>
      </c>
    </row>
    <row r="22" spans="1:61" ht="15" customHeight="1" x14ac:dyDescent="0.25">
      <c r="A22" s="119" t="s">
        <v>138</v>
      </c>
      <c r="B22" s="126">
        <v>417</v>
      </c>
      <c r="C22" s="126">
        <v>452</v>
      </c>
      <c r="D22" s="126">
        <v>482</v>
      </c>
      <c r="E22" s="126">
        <v>524</v>
      </c>
      <c r="F22" s="126">
        <v>550</v>
      </c>
      <c r="G22" s="126">
        <v>569</v>
      </c>
      <c r="H22" s="126">
        <v>591</v>
      </c>
      <c r="I22" s="126">
        <v>603</v>
      </c>
      <c r="J22" s="126">
        <v>619</v>
      </c>
      <c r="K22" s="126">
        <v>637</v>
      </c>
      <c r="L22" s="126">
        <v>661</v>
      </c>
      <c r="M22" s="126">
        <v>685</v>
      </c>
      <c r="N22" s="126">
        <v>706</v>
      </c>
      <c r="O22" s="126">
        <v>717</v>
      </c>
      <c r="P22" s="126">
        <v>728</v>
      </c>
      <c r="Q22" s="126">
        <v>738</v>
      </c>
      <c r="R22" s="126">
        <v>773</v>
      </c>
      <c r="S22" s="126">
        <v>781</v>
      </c>
      <c r="T22" s="126">
        <v>791</v>
      </c>
      <c r="U22" s="126">
        <v>801</v>
      </c>
      <c r="V22" s="126">
        <v>822</v>
      </c>
      <c r="W22" s="126">
        <v>835</v>
      </c>
      <c r="X22" s="126">
        <v>858</v>
      </c>
      <c r="Y22" s="126">
        <v>872</v>
      </c>
      <c r="Z22" s="126">
        <v>884</v>
      </c>
      <c r="AA22" s="126">
        <v>881</v>
      </c>
      <c r="AB22" s="126">
        <v>876</v>
      </c>
      <c r="AC22" s="126">
        <v>902</v>
      </c>
      <c r="AD22" s="126">
        <v>934</v>
      </c>
      <c r="AE22" s="126">
        <v>967</v>
      </c>
      <c r="AF22" s="126">
        <v>993</v>
      </c>
      <c r="AG22" s="126">
        <v>1006</v>
      </c>
      <c r="AH22" s="126">
        <v>1049</v>
      </c>
      <c r="AI22" s="126">
        <v>1105</v>
      </c>
      <c r="AJ22" s="126">
        <v>1152</v>
      </c>
      <c r="AK22" s="126">
        <v>1152</v>
      </c>
      <c r="AL22" s="126">
        <v>1191</v>
      </c>
      <c r="AM22" s="126">
        <v>1225</v>
      </c>
      <c r="AN22" s="126">
        <v>1261</v>
      </c>
      <c r="AO22" s="126">
        <v>1306</v>
      </c>
      <c r="AP22" s="126">
        <v>1341</v>
      </c>
      <c r="AQ22" s="126">
        <v>1394</v>
      </c>
      <c r="AR22" s="126">
        <v>1420</v>
      </c>
      <c r="AS22" s="126">
        <v>1436</v>
      </c>
      <c r="AT22" s="126">
        <v>1427</v>
      </c>
      <c r="AU22" s="126">
        <v>1397</v>
      </c>
      <c r="AV22" s="126">
        <v>1378</v>
      </c>
      <c r="AW22" s="126">
        <v>1376</v>
      </c>
      <c r="AX22" s="126">
        <v>1403</v>
      </c>
      <c r="AY22" s="126">
        <v>1439</v>
      </c>
      <c r="AZ22" s="126">
        <v>1493</v>
      </c>
      <c r="BA22" s="126">
        <v>1536</v>
      </c>
      <c r="BB22" s="126">
        <v>1577</v>
      </c>
      <c r="BC22" s="126">
        <v>1616</v>
      </c>
      <c r="BD22" s="126">
        <v>1655</v>
      </c>
      <c r="BE22" s="126">
        <v>1690</v>
      </c>
      <c r="BF22" s="126">
        <v>1735</v>
      </c>
      <c r="BG22" s="126">
        <v>1775</v>
      </c>
      <c r="BH22" s="126">
        <v>1810</v>
      </c>
      <c r="BI22" s="126">
        <v>1850</v>
      </c>
    </row>
    <row r="23" spans="1:61" ht="15" customHeight="1" x14ac:dyDescent="0.25">
      <c r="A23" s="119"/>
      <c r="B23" s="126"/>
      <c r="C23" s="126"/>
      <c r="D23" s="126"/>
      <c r="E23" s="126"/>
      <c r="F23" s="126"/>
      <c r="G23" s="126"/>
      <c r="H23" s="126"/>
      <c r="I23" s="126"/>
      <c r="J23" s="126"/>
      <c r="K23" s="126"/>
      <c r="L23" s="126"/>
      <c r="M23" s="126"/>
      <c r="N23" s="126"/>
      <c r="O23" s="126"/>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c r="BE23" s="126"/>
      <c r="BF23" s="126"/>
      <c r="BG23" s="126"/>
      <c r="BH23" s="126"/>
      <c r="BI23" s="126"/>
    </row>
    <row r="24" spans="1:61" ht="15" customHeight="1" x14ac:dyDescent="0.25">
      <c r="A24" s="119" t="s">
        <v>139</v>
      </c>
      <c r="B24" s="126">
        <v>9964</v>
      </c>
      <c r="C24" s="126">
        <v>9932</v>
      </c>
      <c r="D24" s="126">
        <v>9833</v>
      </c>
      <c r="E24" s="126">
        <v>9828</v>
      </c>
      <c r="F24" s="126">
        <v>9625</v>
      </c>
      <c r="G24" s="126">
        <v>9343</v>
      </c>
      <c r="H24" s="126">
        <v>9450</v>
      </c>
      <c r="I24" s="126">
        <v>9359</v>
      </c>
      <c r="J24" s="126">
        <v>9283</v>
      </c>
      <c r="K24" s="126">
        <v>9368</v>
      </c>
      <c r="L24" s="126">
        <v>9514</v>
      </c>
      <c r="M24" s="126">
        <v>9499</v>
      </c>
      <c r="N24" s="126">
        <v>9311</v>
      </c>
      <c r="O24" s="126">
        <v>9109</v>
      </c>
      <c r="P24" s="126">
        <v>9142</v>
      </c>
      <c r="Q24" s="126">
        <v>9186</v>
      </c>
      <c r="R24" s="126">
        <v>9341</v>
      </c>
      <c r="S24" s="126">
        <v>9430</v>
      </c>
      <c r="T24" s="126">
        <v>9585</v>
      </c>
      <c r="U24" s="126">
        <v>9789</v>
      </c>
      <c r="V24" s="126">
        <v>10046</v>
      </c>
      <c r="W24" s="126">
        <v>10176</v>
      </c>
      <c r="X24" s="126">
        <v>10427</v>
      </c>
      <c r="Y24" s="126">
        <v>10408</v>
      </c>
      <c r="Z24" s="126">
        <v>10515</v>
      </c>
      <c r="AA24" s="126">
        <v>10763</v>
      </c>
      <c r="AB24" s="126">
        <v>10768</v>
      </c>
      <c r="AC24" s="126">
        <v>11104</v>
      </c>
      <c r="AD24" s="126">
        <v>11334</v>
      </c>
      <c r="AE24" s="126">
        <v>11578</v>
      </c>
      <c r="AF24" s="126">
        <v>11899</v>
      </c>
      <c r="AG24" s="126">
        <v>12010</v>
      </c>
      <c r="AH24" s="126">
        <v>12166</v>
      </c>
      <c r="AI24" s="126">
        <v>12104</v>
      </c>
      <c r="AJ24" s="126">
        <v>11965</v>
      </c>
      <c r="AK24" s="126">
        <v>11996</v>
      </c>
      <c r="AL24" s="126">
        <v>11956</v>
      </c>
      <c r="AM24" s="126">
        <v>12189</v>
      </c>
      <c r="AN24" s="126">
        <v>12537</v>
      </c>
      <c r="AO24" s="126">
        <v>12736</v>
      </c>
      <c r="AP24" s="126">
        <v>12552</v>
      </c>
      <c r="AQ24" s="126">
        <v>12463</v>
      </c>
      <c r="AR24" s="126">
        <v>12576</v>
      </c>
      <c r="AS24" s="126">
        <v>12465</v>
      </c>
      <c r="AT24" s="126">
        <v>12355</v>
      </c>
      <c r="AU24" s="126">
        <v>12438</v>
      </c>
      <c r="AV24" s="126">
        <v>12559</v>
      </c>
      <c r="AW24" s="126">
        <v>12854</v>
      </c>
      <c r="AX24" s="126">
        <v>13156</v>
      </c>
      <c r="AY24" s="126">
        <v>13510</v>
      </c>
      <c r="AZ24" s="126">
        <v>13867</v>
      </c>
      <c r="BA24" s="126">
        <v>13309</v>
      </c>
      <c r="BB24" s="126">
        <v>13751</v>
      </c>
      <c r="BC24" s="126">
        <v>14292</v>
      </c>
      <c r="BD24" s="126">
        <v>14460</v>
      </c>
      <c r="BE24" s="126">
        <v>14540</v>
      </c>
      <c r="BF24" s="126">
        <v>14545</v>
      </c>
      <c r="BG24" s="126">
        <v>14555</v>
      </c>
      <c r="BH24" s="126">
        <v>14575</v>
      </c>
      <c r="BI24" s="126">
        <v>14600</v>
      </c>
    </row>
    <row r="25" spans="1:61" ht="15" customHeight="1" x14ac:dyDescent="0.25">
      <c r="A25" s="119" t="s">
        <v>132</v>
      </c>
      <c r="B25" s="126">
        <v>8040</v>
      </c>
      <c r="C25" s="126">
        <v>8003</v>
      </c>
      <c r="D25" s="126">
        <v>7888</v>
      </c>
      <c r="E25" s="126">
        <v>7842</v>
      </c>
      <c r="F25" s="126">
        <v>7626</v>
      </c>
      <c r="G25" s="126">
        <v>7362</v>
      </c>
      <c r="H25" s="126">
        <v>7514</v>
      </c>
      <c r="I25" s="126">
        <v>7511</v>
      </c>
      <c r="J25" s="126">
        <v>7443</v>
      </c>
      <c r="K25" s="126">
        <v>7502</v>
      </c>
      <c r="L25" s="126">
        <v>7616</v>
      </c>
      <c r="M25" s="126">
        <v>7608</v>
      </c>
      <c r="N25" s="126">
        <v>7422</v>
      </c>
      <c r="O25" s="126">
        <v>7233</v>
      </c>
      <c r="P25" s="126">
        <v>7242</v>
      </c>
      <c r="Q25" s="126">
        <v>7262</v>
      </c>
      <c r="R25" s="126">
        <v>7401</v>
      </c>
      <c r="S25" s="126">
        <v>7502</v>
      </c>
      <c r="T25" s="126">
        <v>7674</v>
      </c>
      <c r="U25" s="126">
        <v>7864</v>
      </c>
      <c r="V25" s="126">
        <v>8113</v>
      </c>
      <c r="W25" s="126">
        <v>8195</v>
      </c>
      <c r="X25" s="126">
        <v>8387</v>
      </c>
      <c r="Y25" s="126">
        <v>8283</v>
      </c>
      <c r="Z25" s="126">
        <v>8311</v>
      </c>
      <c r="AA25" s="126">
        <v>8483</v>
      </c>
      <c r="AB25" s="126">
        <v>8529</v>
      </c>
      <c r="AC25" s="126">
        <v>8780</v>
      </c>
      <c r="AD25" s="126">
        <v>9000</v>
      </c>
      <c r="AE25" s="126">
        <v>9288</v>
      </c>
      <c r="AF25" s="126">
        <v>9601</v>
      </c>
      <c r="AG25" s="126">
        <v>9738</v>
      </c>
      <c r="AH25" s="126">
        <v>9946</v>
      </c>
      <c r="AI25" s="126">
        <v>9931</v>
      </c>
      <c r="AJ25" s="126">
        <v>9841</v>
      </c>
      <c r="AK25" s="126">
        <v>9814</v>
      </c>
      <c r="AL25" s="126">
        <v>9725</v>
      </c>
      <c r="AM25" s="126">
        <v>9852</v>
      </c>
      <c r="AN25" s="126">
        <v>10108</v>
      </c>
      <c r="AO25" s="126">
        <v>10310</v>
      </c>
      <c r="AP25" s="126">
        <v>10144</v>
      </c>
      <c r="AQ25" s="126">
        <v>10035</v>
      </c>
      <c r="AR25" s="126">
        <v>10110</v>
      </c>
      <c r="AS25" s="126">
        <v>9977</v>
      </c>
      <c r="AT25" s="126">
        <v>9857</v>
      </c>
      <c r="AU25" s="126">
        <v>9869</v>
      </c>
      <c r="AV25" s="126">
        <v>9918</v>
      </c>
      <c r="AW25" s="126">
        <v>10141</v>
      </c>
      <c r="AX25" s="126">
        <v>10388</v>
      </c>
      <c r="AY25" s="126">
        <v>10686</v>
      </c>
      <c r="AZ25" s="126">
        <v>10960</v>
      </c>
      <c r="BA25" s="126">
        <v>10565</v>
      </c>
      <c r="BB25" s="126">
        <v>11011</v>
      </c>
      <c r="BC25" s="126">
        <v>11386</v>
      </c>
      <c r="BD25" s="126">
        <v>11505</v>
      </c>
      <c r="BE25" s="126">
        <v>11575</v>
      </c>
      <c r="BF25" s="126">
        <v>11580</v>
      </c>
      <c r="BG25" s="126">
        <v>11585</v>
      </c>
      <c r="BH25" s="126">
        <v>11600</v>
      </c>
      <c r="BI25" s="126">
        <v>11620</v>
      </c>
    </row>
    <row r="26" spans="1:61" ht="15" customHeight="1" x14ac:dyDescent="0.25">
      <c r="A26" s="119" t="s">
        <v>133</v>
      </c>
      <c r="B26" s="126">
        <v>1924</v>
      </c>
      <c r="C26" s="126">
        <v>1929</v>
      </c>
      <c r="D26" s="126">
        <v>1944</v>
      </c>
      <c r="E26" s="126">
        <v>1987</v>
      </c>
      <c r="F26" s="126">
        <v>1999</v>
      </c>
      <c r="G26" s="126">
        <v>1981</v>
      </c>
      <c r="H26" s="126">
        <v>1937</v>
      </c>
      <c r="I26" s="126">
        <v>1847</v>
      </c>
      <c r="J26" s="126">
        <v>1840</v>
      </c>
      <c r="K26" s="126">
        <v>1866</v>
      </c>
      <c r="L26" s="126">
        <v>1898</v>
      </c>
      <c r="M26" s="126">
        <v>1891</v>
      </c>
      <c r="N26" s="126">
        <v>1889</v>
      </c>
      <c r="O26" s="126">
        <v>1876</v>
      </c>
      <c r="P26" s="126">
        <v>1901</v>
      </c>
      <c r="Q26" s="126">
        <v>1924</v>
      </c>
      <c r="R26" s="126">
        <v>1940</v>
      </c>
      <c r="S26" s="126">
        <v>1928</v>
      </c>
      <c r="T26" s="126">
        <v>1911</v>
      </c>
      <c r="U26" s="126">
        <v>1925</v>
      </c>
      <c r="V26" s="126">
        <v>1933</v>
      </c>
      <c r="W26" s="126">
        <v>1981</v>
      </c>
      <c r="X26" s="126">
        <v>2041</v>
      </c>
      <c r="Y26" s="126">
        <v>2125</v>
      </c>
      <c r="Z26" s="126">
        <v>2204</v>
      </c>
      <c r="AA26" s="126">
        <v>2280</v>
      </c>
      <c r="AB26" s="126">
        <v>2239</v>
      </c>
      <c r="AC26" s="126">
        <v>2324</v>
      </c>
      <c r="AD26" s="126">
        <v>2334</v>
      </c>
      <c r="AE26" s="126">
        <v>2290</v>
      </c>
      <c r="AF26" s="126">
        <v>2298</v>
      </c>
      <c r="AG26" s="126">
        <v>2272</v>
      </c>
      <c r="AH26" s="126">
        <v>2220</v>
      </c>
      <c r="AI26" s="126">
        <v>2173</v>
      </c>
      <c r="AJ26" s="126">
        <v>2124</v>
      </c>
      <c r="AK26" s="126">
        <v>2182</v>
      </c>
      <c r="AL26" s="126">
        <v>2231</v>
      </c>
      <c r="AM26" s="126">
        <v>2337</v>
      </c>
      <c r="AN26" s="126">
        <v>2429</v>
      </c>
      <c r="AO26" s="126">
        <v>2426</v>
      </c>
      <c r="AP26" s="126">
        <v>2408</v>
      </c>
      <c r="AQ26" s="126">
        <v>2428</v>
      </c>
      <c r="AR26" s="126">
        <v>2466</v>
      </c>
      <c r="AS26" s="126">
        <v>2488</v>
      </c>
      <c r="AT26" s="126">
        <v>2498</v>
      </c>
      <c r="AU26" s="126">
        <v>2569</v>
      </c>
      <c r="AV26" s="126">
        <v>2641</v>
      </c>
      <c r="AW26" s="126">
        <v>2713</v>
      </c>
      <c r="AX26" s="126">
        <v>2768</v>
      </c>
      <c r="AY26" s="126">
        <v>2824</v>
      </c>
      <c r="AZ26" s="126">
        <v>2907</v>
      </c>
      <c r="BA26" s="126">
        <v>2744</v>
      </c>
      <c r="BB26" s="126">
        <v>2740</v>
      </c>
      <c r="BC26" s="126">
        <v>2906</v>
      </c>
      <c r="BD26" s="126">
        <v>2955</v>
      </c>
      <c r="BE26" s="126">
        <v>2965</v>
      </c>
      <c r="BF26" s="126">
        <v>2965</v>
      </c>
      <c r="BG26" s="126">
        <v>2970</v>
      </c>
      <c r="BH26" s="126">
        <v>2970</v>
      </c>
      <c r="BI26" s="126">
        <v>2975</v>
      </c>
    </row>
    <row r="27" spans="1:61" ht="15" customHeight="1" x14ac:dyDescent="0.25">
      <c r="A27" s="119" t="s">
        <v>134</v>
      </c>
      <c r="B27" s="126">
        <v>1198</v>
      </c>
      <c r="C27" s="126">
        <v>1211</v>
      </c>
      <c r="D27" s="126">
        <v>1237</v>
      </c>
      <c r="E27" s="126">
        <v>1241</v>
      </c>
      <c r="F27" s="126">
        <v>1225</v>
      </c>
      <c r="G27" s="126">
        <v>1209</v>
      </c>
      <c r="H27" s="126">
        <v>1270</v>
      </c>
      <c r="I27" s="126">
        <v>1292</v>
      </c>
      <c r="J27" s="126">
        <v>1293</v>
      </c>
      <c r="K27" s="126">
        <v>1327</v>
      </c>
      <c r="L27" s="126">
        <v>1342</v>
      </c>
      <c r="M27" s="126">
        <v>1382</v>
      </c>
      <c r="N27" s="126">
        <v>1393</v>
      </c>
      <c r="O27" s="126">
        <v>1374</v>
      </c>
      <c r="P27" s="126">
        <v>1359</v>
      </c>
      <c r="Q27" s="126">
        <v>1362</v>
      </c>
      <c r="R27" s="126">
        <v>1356</v>
      </c>
      <c r="S27" s="126">
        <v>1368</v>
      </c>
      <c r="T27" s="126">
        <v>1366</v>
      </c>
      <c r="U27" s="126">
        <v>1366</v>
      </c>
      <c r="V27" s="126">
        <v>1367</v>
      </c>
      <c r="W27" s="126">
        <v>1349</v>
      </c>
      <c r="X27" s="126">
        <v>1360</v>
      </c>
      <c r="Y27" s="126">
        <v>1331</v>
      </c>
      <c r="Z27" s="126">
        <v>1320</v>
      </c>
      <c r="AA27" s="126">
        <v>1292</v>
      </c>
      <c r="AB27" s="126">
        <v>1272</v>
      </c>
      <c r="AC27" s="126">
        <v>1263</v>
      </c>
      <c r="AD27" s="126">
        <v>1266</v>
      </c>
      <c r="AE27" s="126">
        <v>1270</v>
      </c>
      <c r="AF27" s="126">
        <v>1285</v>
      </c>
      <c r="AG27" s="126">
        <v>1290</v>
      </c>
      <c r="AH27" s="126">
        <v>1326</v>
      </c>
      <c r="AI27" s="126">
        <v>1371</v>
      </c>
      <c r="AJ27" s="126">
        <v>1417</v>
      </c>
      <c r="AK27" s="126">
        <v>1391</v>
      </c>
      <c r="AL27" s="126">
        <v>1375</v>
      </c>
      <c r="AM27" s="126">
        <v>1353</v>
      </c>
      <c r="AN27" s="126">
        <v>1369</v>
      </c>
      <c r="AO27" s="126">
        <v>1405</v>
      </c>
      <c r="AP27" s="126">
        <v>1436</v>
      </c>
      <c r="AQ27" s="126">
        <v>1446</v>
      </c>
      <c r="AR27" s="126">
        <v>1419</v>
      </c>
      <c r="AS27" s="126">
        <v>1399</v>
      </c>
      <c r="AT27" s="126">
        <v>1394</v>
      </c>
      <c r="AU27" s="126">
        <v>1395</v>
      </c>
      <c r="AV27" s="126">
        <v>1383</v>
      </c>
      <c r="AW27" s="126">
        <v>1399</v>
      </c>
      <c r="AX27" s="126">
        <v>1411</v>
      </c>
      <c r="AY27" s="126">
        <v>1441</v>
      </c>
      <c r="AZ27" s="126">
        <v>1481</v>
      </c>
      <c r="BA27" s="126">
        <v>1503</v>
      </c>
      <c r="BB27" s="126">
        <v>1569</v>
      </c>
      <c r="BC27" s="126">
        <v>1608</v>
      </c>
      <c r="BD27" s="126">
        <v>1625</v>
      </c>
      <c r="BE27" s="126">
        <v>1670</v>
      </c>
      <c r="BF27" s="126">
        <v>1650</v>
      </c>
      <c r="BG27" s="126">
        <v>1640</v>
      </c>
      <c r="BH27" s="126">
        <v>1645</v>
      </c>
      <c r="BI27" s="126">
        <v>1665</v>
      </c>
    </row>
    <row r="28" spans="1:61" ht="15" customHeight="1" x14ac:dyDescent="0.25">
      <c r="A28" s="119" t="s">
        <v>135</v>
      </c>
      <c r="B28" s="126">
        <v>8766</v>
      </c>
      <c r="C28" s="126">
        <v>8721</v>
      </c>
      <c r="D28" s="126">
        <v>8596</v>
      </c>
      <c r="E28" s="126">
        <v>8588</v>
      </c>
      <c r="F28" s="126">
        <v>8401</v>
      </c>
      <c r="G28" s="126">
        <v>8133</v>
      </c>
      <c r="H28" s="126">
        <v>8180</v>
      </c>
      <c r="I28" s="126">
        <v>8067</v>
      </c>
      <c r="J28" s="126">
        <v>7990</v>
      </c>
      <c r="K28" s="126">
        <v>8041</v>
      </c>
      <c r="L28" s="126">
        <v>8173</v>
      </c>
      <c r="M28" s="126">
        <v>8117</v>
      </c>
      <c r="N28" s="126">
        <v>7918</v>
      </c>
      <c r="O28" s="126">
        <v>7734</v>
      </c>
      <c r="P28" s="126">
        <v>7783</v>
      </c>
      <c r="Q28" s="126">
        <v>7824</v>
      </c>
      <c r="R28" s="126">
        <v>7985</v>
      </c>
      <c r="S28" s="126">
        <v>8062</v>
      </c>
      <c r="T28" s="126">
        <v>8219</v>
      </c>
      <c r="U28" s="126">
        <v>8422</v>
      </c>
      <c r="V28" s="126">
        <v>8680</v>
      </c>
      <c r="W28" s="126">
        <v>8827</v>
      </c>
      <c r="X28" s="126">
        <v>9067</v>
      </c>
      <c r="Y28" s="126">
        <v>9077</v>
      </c>
      <c r="Z28" s="126">
        <v>9195</v>
      </c>
      <c r="AA28" s="126">
        <v>9471</v>
      </c>
      <c r="AB28" s="126">
        <v>9496</v>
      </c>
      <c r="AC28" s="126">
        <v>9841</v>
      </c>
      <c r="AD28" s="126">
        <v>10068</v>
      </c>
      <c r="AE28" s="126">
        <v>10308</v>
      </c>
      <c r="AF28" s="126">
        <v>10614</v>
      </c>
      <c r="AG28" s="126">
        <v>10720</v>
      </c>
      <c r="AH28" s="126">
        <v>10840</v>
      </c>
      <c r="AI28" s="126">
        <v>10733</v>
      </c>
      <c r="AJ28" s="126">
        <v>10548</v>
      </c>
      <c r="AK28" s="126">
        <v>10605</v>
      </c>
      <c r="AL28" s="126">
        <v>10581</v>
      </c>
      <c r="AM28" s="126">
        <v>10836</v>
      </c>
      <c r="AN28" s="126">
        <v>11168</v>
      </c>
      <c r="AO28" s="126">
        <v>11331</v>
      </c>
      <c r="AP28" s="126">
        <v>11116</v>
      </c>
      <c r="AQ28" s="126">
        <v>11017</v>
      </c>
      <c r="AR28" s="126">
        <v>11157</v>
      </c>
      <c r="AS28" s="126">
        <v>11066</v>
      </c>
      <c r="AT28" s="126">
        <v>10961</v>
      </c>
      <c r="AU28" s="126">
        <v>11043</v>
      </c>
      <c r="AV28" s="126">
        <v>11176</v>
      </c>
      <c r="AW28" s="126">
        <v>11455</v>
      </c>
      <c r="AX28" s="126">
        <v>11745</v>
      </c>
      <c r="AY28" s="126">
        <v>12069</v>
      </c>
      <c r="AZ28" s="126">
        <v>12386</v>
      </c>
      <c r="BA28" s="126">
        <v>11806</v>
      </c>
      <c r="BB28" s="126">
        <v>12182</v>
      </c>
      <c r="BC28" s="126">
        <v>12684</v>
      </c>
      <c r="BD28" s="126">
        <v>12835</v>
      </c>
      <c r="BE28" s="126">
        <v>12870</v>
      </c>
      <c r="BF28" s="126">
        <v>12900</v>
      </c>
      <c r="BG28" s="126">
        <v>12915</v>
      </c>
      <c r="BH28" s="126">
        <v>12930</v>
      </c>
      <c r="BI28" s="126">
        <v>12935</v>
      </c>
    </row>
    <row r="29" spans="1:61" ht="15" customHeight="1" x14ac:dyDescent="0.25">
      <c r="A29" s="119" t="s">
        <v>136</v>
      </c>
      <c r="B29" s="126">
        <v>6870</v>
      </c>
      <c r="C29" s="126">
        <v>6821</v>
      </c>
      <c r="D29" s="126">
        <v>6681</v>
      </c>
      <c r="E29" s="126">
        <v>6632</v>
      </c>
      <c r="F29" s="126">
        <v>6433</v>
      </c>
      <c r="G29" s="126">
        <v>6186</v>
      </c>
      <c r="H29" s="126">
        <v>6276</v>
      </c>
      <c r="I29" s="126">
        <v>6250</v>
      </c>
      <c r="J29" s="126">
        <v>6179</v>
      </c>
      <c r="K29" s="126">
        <v>6206</v>
      </c>
      <c r="L29" s="126">
        <v>6308</v>
      </c>
      <c r="M29" s="126">
        <v>6259</v>
      </c>
      <c r="N29" s="126">
        <v>6062</v>
      </c>
      <c r="O29" s="126">
        <v>5891</v>
      </c>
      <c r="P29" s="126">
        <v>5912</v>
      </c>
      <c r="Q29" s="126">
        <v>5929</v>
      </c>
      <c r="R29" s="126">
        <v>6073</v>
      </c>
      <c r="S29" s="126">
        <v>6163</v>
      </c>
      <c r="T29" s="126">
        <v>6336</v>
      </c>
      <c r="U29" s="126">
        <v>6526</v>
      </c>
      <c r="V29" s="126">
        <v>6775</v>
      </c>
      <c r="W29" s="126">
        <v>6874</v>
      </c>
      <c r="X29" s="126">
        <v>7056</v>
      </c>
      <c r="Y29" s="126">
        <v>6981</v>
      </c>
      <c r="Z29" s="126">
        <v>7023</v>
      </c>
      <c r="AA29" s="126">
        <v>7226</v>
      </c>
      <c r="AB29" s="126">
        <v>7289</v>
      </c>
      <c r="AC29" s="126">
        <v>7550</v>
      </c>
      <c r="AD29" s="126">
        <v>7770</v>
      </c>
      <c r="AE29" s="126">
        <v>8055</v>
      </c>
      <c r="AF29" s="126">
        <v>8351</v>
      </c>
      <c r="AG29" s="126">
        <v>8481</v>
      </c>
      <c r="AH29" s="126">
        <v>8654</v>
      </c>
      <c r="AI29" s="126">
        <v>8591</v>
      </c>
      <c r="AJ29" s="126">
        <v>8459</v>
      </c>
      <c r="AK29" s="126">
        <v>8463</v>
      </c>
      <c r="AL29" s="126">
        <v>8399</v>
      </c>
      <c r="AM29" s="126">
        <v>8543</v>
      </c>
      <c r="AN29" s="126">
        <v>8789</v>
      </c>
      <c r="AO29" s="126">
        <v>8959</v>
      </c>
      <c r="AP29" s="126">
        <v>8768</v>
      </c>
      <c r="AQ29" s="126">
        <v>8647</v>
      </c>
      <c r="AR29" s="126">
        <v>8754</v>
      </c>
      <c r="AS29" s="126">
        <v>8646</v>
      </c>
      <c r="AT29" s="126">
        <v>8537</v>
      </c>
      <c r="AU29" s="126">
        <v>8550</v>
      </c>
      <c r="AV29" s="126">
        <v>8617</v>
      </c>
      <c r="AW29" s="126">
        <v>8830</v>
      </c>
      <c r="AX29" s="126">
        <v>9073</v>
      </c>
      <c r="AY29" s="126">
        <v>9345</v>
      </c>
      <c r="AZ29" s="126">
        <v>9584</v>
      </c>
      <c r="BA29" s="126">
        <v>9163</v>
      </c>
      <c r="BB29" s="126">
        <v>9542</v>
      </c>
      <c r="BC29" s="126">
        <v>9888</v>
      </c>
      <c r="BD29" s="126">
        <v>9965</v>
      </c>
      <c r="BE29" s="126">
        <v>9995</v>
      </c>
      <c r="BF29" s="126">
        <v>10020</v>
      </c>
      <c r="BG29" s="126">
        <v>10035</v>
      </c>
      <c r="BH29" s="126">
        <v>10045</v>
      </c>
      <c r="BI29" s="126">
        <v>10045</v>
      </c>
    </row>
    <row r="30" spans="1:61" ht="15" customHeight="1" x14ac:dyDescent="0.25">
      <c r="A30" s="119" t="s">
        <v>137</v>
      </c>
      <c r="B30" s="126">
        <v>1897</v>
      </c>
      <c r="C30" s="126">
        <v>1901</v>
      </c>
      <c r="D30" s="126">
        <v>1914</v>
      </c>
      <c r="E30" s="126">
        <v>1956</v>
      </c>
      <c r="F30" s="126">
        <v>1967</v>
      </c>
      <c r="G30" s="126">
        <v>1948</v>
      </c>
      <c r="H30" s="126">
        <v>1904</v>
      </c>
      <c r="I30" s="126">
        <v>1817</v>
      </c>
      <c r="J30" s="126">
        <v>1811</v>
      </c>
      <c r="K30" s="126">
        <v>1834</v>
      </c>
      <c r="L30" s="126">
        <v>1865</v>
      </c>
      <c r="M30" s="126">
        <v>1858</v>
      </c>
      <c r="N30" s="126">
        <v>1856</v>
      </c>
      <c r="O30" s="126">
        <v>1844</v>
      </c>
      <c r="P30" s="126">
        <v>1871</v>
      </c>
      <c r="Q30" s="126">
        <v>1895</v>
      </c>
      <c r="R30" s="126">
        <v>1912</v>
      </c>
      <c r="S30" s="126">
        <v>1898</v>
      </c>
      <c r="T30" s="126">
        <v>1883</v>
      </c>
      <c r="U30" s="126">
        <v>1896</v>
      </c>
      <c r="V30" s="126">
        <v>1905</v>
      </c>
      <c r="W30" s="126">
        <v>1952</v>
      </c>
      <c r="X30" s="126">
        <v>2011</v>
      </c>
      <c r="Y30" s="126">
        <v>2095</v>
      </c>
      <c r="Z30" s="126">
        <v>2172</v>
      </c>
      <c r="AA30" s="126">
        <v>2244</v>
      </c>
      <c r="AB30" s="126">
        <v>2207</v>
      </c>
      <c r="AC30" s="126">
        <v>2291</v>
      </c>
      <c r="AD30" s="126">
        <v>2298</v>
      </c>
      <c r="AE30" s="126">
        <v>2253</v>
      </c>
      <c r="AF30" s="126">
        <v>2263</v>
      </c>
      <c r="AG30" s="126">
        <v>2239</v>
      </c>
      <c r="AH30" s="126">
        <v>2186</v>
      </c>
      <c r="AI30" s="126">
        <v>2142</v>
      </c>
      <c r="AJ30" s="126">
        <v>2089</v>
      </c>
      <c r="AK30" s="126">
        <v>2142</v>
      </c>
      <c r="AL30" s="126">
        <v>2182</v>
      </c>
      <c r="AM30" s="126">
        <v>2293</v>
      </c>
      <c r="AN30" s="126">
        <v>2379</v>
      </c>
      <c r="AO30" s="126">
        <v>2372</v>
      </c>
      <c r="AP30" s="126">
        <v>2348</v>
      </c>
      <c r="AQ30" s="126">
        <v>2370</v>
      </c>
      <c r="AR30" s="126">
        <v>2403</v>
      </c>
      <c r="AS30" s="126">
        <v>2420</v>
      </c>
      <c r="AT30" s="126">
        <v>2424</v>
      </c>
      <c r="AU30" s="126">
        <v>2493</v>
      </c>
      <c r="AV30" s="126">
        <v>2559</v>
      </c>
      <c r="AW30" s="126">
        <v>2625</v>
      </c>
      <c r="AX30" s="126">
        <v>2672</v>
      </c>
      <c r="AY30" s="126">
        <v>2724</v>
      </c>
      <c r="AZ30" s="126">
        <v>2802</v>
      </c>
      <c r="BA30" s="126">
        <v>2643</v>
      </c>
      <c r="BB30" s="126">
        <v>2640</v>
      </c>
      <c r="BC30" s="126">
        <v>2796</v>
      </c>
      <c r="BD30" s="126">
        <v>2865</v>
      </c>
      <c r="BE30" s="126">
        <v>2875</v>
      </c>
      <c r="BF30" s="126">
        <v>2875</v>
      </c>
      <c r="BG30" s="126">
        <v>2880</v>
      </c>
      <c r="BH30" s="126">
        <v>2880</v>
      </c>
      <c r="BI30" s="126">
        <v>2885</v>
      </c>
    </row>
    <row r="31" spans="1:61" ht="15" customHeight="1" x14ac:dyDescent="0.25">
      <c r="A31" s="119" t="s">
        <v>138</v>
      </c>
      <c r="B31" s="126">
        <v>641</v>
      </c>
      <c r="C31" s="126">
        <v>684</v>
      </c>
      <c r="D31" s="126">
        <v>731</v>
      </c>
      <c r="E31" s="126">
        <v>802</v>
      </c>
      <c r="F31" s="126">
        <v>827</v>
      </c>
      <c r="G31" s="126">
        <v>817</v>
      </c>
      <c r="H31" s="126">
        <v>849</v>
      </c>
      <c r="I31" s="126">
        <v>855</v>
      </c>
      <c r="J31" s="126">
        <v>859</v>
      </c>
      <c r="K31" s="126">
        <v>869</v>
      </c>
      <c r="L31" s="126">
        <v>893</v>
      </c>
      <c r="M31" s="126">
        <v>921</v>
      </c>
      <c r="N31" s="126">
        <v>939</v>
      </c>
      <c r="O31" s="126">
        <v>924</v>
      </c>
      <c r="P31" s="126">
        <v>923</v>
      </c>
      <c r="Q31" s="126">
        <v>920</v>
      </c>
      <c r="R31" s="126">
        <v>936</v>
      </c>
      <c r="S31" s="126">
        <v>938</v>
      </c>
      <c r="T31" s="126">
        <v>934</v>
      </c>
      <c r="U31" s="126">
        <v>945</v>
      </c>
      <c r="V31" s="126">
        <v>957</v>
      </c>
      <c r="W31" s="126">
        <v>965</v>
      </c>
      <c r="X31" s="126">
        <v>1002</v>
      </c>
      <c r="Y31" s="126">
        <v>1011</v>
      </c>
      <c r="Z31" s="126">
        <v>1014</v>
      </c>
      <c r="AA31" s="126">
        <v>1030</v>
      </c>
      <c r="AB31" s="126">
        <v>1027</v>
      </c>
      <c r="AC31" s="126">
        <v>1057</v>
      </c>
      <c r="AD31" s="126">
        <v>1095</v>
      </c>
      <c r="AE31" s="126">
        <v>1121</v>
      </c>
      <c r="AF31" s="126">
        <v>1148</v>
      </c>
      <c r="AG31" s="126">
        <v>1153</v>
      </c>
      <c r="AH31" s="126">
        <v>1205</v>
      </c>
      <c r="AI31" s="126">
        <v>1275</v>
      </c>
      <c r="AJ31" s="126">
        <v>1331</v>
      </c>
      <c r="AK31" s="126">
        <v>1352</v>
      </c>
      <c r="AL31" s="126">
        <v>1380</v>
      </c>
      <c r="AM31" s="126">
        <v>1420</v>
      </c>
      <c r="AN31" s="126">
        <v>1458</v>
      </c>
      <c r="AO31" s="126">
        <v>1509</v>
      </c>
      <c r="AP31" s="126">
        <v>1552</v>
      </c>
      <c r="AQ31" s="126">
        <v>1581</v>
      </c>
      <c r="AR31" s="126">
        <v>1621</v>
      </c>
      <c r="AS31" s="126">
        <v>1644</v>
      </c>
      <c r="AT31" s="126">
        <v>1639</v>
      </c>
      <c r="AU31" s="126">
        <v>1623</v>
      </c>
      <c r="AV31" s="126">
        <v>1604</v>
      </c>
      <c r="AW31" s="126">
        <v>1617</v>
      </c>
      <c r="AX31" s="126">
        <v>1653</v>
      </c>
      <c r="AY31" s="126">
        <v>1701</v>
      </c>
      <c r="AZ31" s="126">
        <v>1775</v>
      </c>
      <c r="BA31" s="126">
        <v>1783</v>
      </c>
      <c r="BB31" s="126">
        <v>1841</v>
      </c>
      <c r="BC31" s="126">
        <v>1875</v>
      </c>
      <c r="BD31" s="126">
        <v>1910</v>
      </c>
      <c r="BE31" s="126">
        <v>1955</v>
      </c>
      <c r="BF31" s="126">
        <v>1985</v>
      </c>
      <c r="BG31" s="126">
        <v>2020</v>
      </c>
      <c r="BH31" s="126">
        <v>2060</v>
      </c>
      <c r="BI31" s="126">
        <v>2105</v>
      </c>
    </row>
    <row r="32" spans="1:61" ht="15" customHeight="1" x14ac:dyDescent="0.25">
      <c r="A32" s="119"/>
      <c r="B32" s="126"/>
      <c r="C32" s="126"/>
      <c r="D32" s="126"/>
      <c r="E32" s="126"/>
      <c r="F32" s="126"/>
      <c r="G32" s="126"/>
      <c r="H32" s="126"/>
      <c r="I32" s="126"/>
      <c r="J32" s="126"/>
      <c r="K32" s="126"/>
      <c r="L32" s="126"/>
      <c r="M32" s="126"/>
      <c r="N32" s="126"/>
      <c r="O32" s="126"/>
      <c r="P32" s="126"/>
      <c r="Q32" s="126"/>
      <c r="R32" s="126"/>
      <c r="S32" s="126"/>
      <c r="T32" s="126"/>
      <c r="U32" s="126"/>
      <c r="V32" s="126"/>
      <c r="W32" s="126"/>
      <c r="X32" s="126"/>
      <c r="Y32" s="126"/>
      <c r="Z32" s="126"/>
      <c r="AA32" s="126"/>
      <c r="AB32" s="126"/>
      <c r="AC32" s="126"/>
      <c r="AD32" s="126"/>
      <c r="AE32" s="126"/>
      <c r="AF32" s="126"/>
      <c r="AG32" s="126"/>
      <c r="AH32" s="126"/>
      <c r="AI32" s="126"/>
      <c r="AJ32" s="126"/>
      <c r="AK32" s="126"/>
      <c r="AL32" s="126"/>
      <c r="AM32" s="126"/>
      <c r="AN32" s="126"/>
      <c r="AO32" s="126"/>
      <c r="AP32" s="126"/>
      <c r="AQ32" s="126"/>
      <c r="AR32" s="126"/>
      <c r="AS32" s="126"/>
      <c r="AT32" s="126"/>
      <c r="AU32" s="126"/>
      <c r="AV32" s="126"/>
      <c r="AW32" s="126"/>
      <c r="AX32" s="126"/>
      <c r="AY32" s="126"/>
      <c r="AZ32" s="126"/>
      <c r="BA32" s="126"/>
      <c r="BB32" s="126"/>
      <c r="BC32" s="126"/>
      <c r="BD32" s="126"/>
      <c r="BE32" s="126"/>
      <c r="BF32" s="126"/>
      <c r="BG32" s="126"/>
      <c r="BH32" s="126"/>
      <c r="BI32" s="126"/>
    </row>
    <row r="33" spans="1:61" ht="15" customHeight="1" x14ac:dyDescent="0.25">
      <c r="A33" s="119" t="s">
        <v>140</v>
      </c>
      <c r="B33" s="126"/>
      <c r="C33" s="126"/>
      <c r="D33" s="126"/>
      <c r="E33" s="126"/>
      <c r="F33" s="126"/>
      <c r="G33" s="126"/>
      <c r="H33" s="126"/>
      <c r="I33" s="126"/>
      <c r="J33" s="126"/>
      <c r="K33" s="126"/>
      <c r="L33" s="126"/>
      <c r="M33" s="126"/>
      <c r="N33" s="126"/>
      <c r="O33" s="126"/>
      <c r="P33" s="126"/>
      <c r="Q33" s="126"/>
      <c r="R33" s="126"/>
      <c r="S33" s="126"/>
      <c r="T33" s="126"/>
      <c r="U33" s="126"/>
      <c r="V33" s="126"/>
      <c r="W33" s="126"/>
      <c r="X33" s="126"/>
      <c r="Y33" s="126"/>
      <c r="Z33" s="126"/>
      <c r="AA33" s="126"/>
      <c r="AB33" s="126"/>
      <c r="AC33" s="126"/>
      <c r="AD33" s="126"/>
      <c r="AE33" s="126"/>
      <c r="AF33" s="126"/>
      <c r="AG33" s="126"/>
      <c r="AH33" s="126"/>
      <c r="AI33" s="126"/>
      <c r="AJ33" s="126"/>
      <c r="AK33" s="126"/>
      <c r="AL33" s="126"/>
      <c r="AM33" s="126"/>
      <c r="AN33" s="126"/>
      <c r="AO33" s="126"/>
      <c r="AP33" s="126"/>
      <c r="AQ33" s="126"/>
      <c r="AR33" s="126"/>
      <c r="AS33" s="126"/>
      <c r="AT33" s="126"/>
      <c r="AU33" s="126"/>
      <c r="AV33" s="126"/>
      <c r="AW33" s="126"/>
      <c r="AX33" s="126"/>
      <c r="AY33" s="126"/>
      <c r="AZ33" s="126"/>
      <c r="BA33" s="126"/>
      <c r="BB33" s="126"/>
      <c r="BC33" s="126"/>
      <c r="BD33" s="126"/>
      <c r="BE33" s="126"/>
      <c r="BF33" s="126"/>
      <c r="BG33" s="126"/>
      <c r="BH33" s="126"/>
      <c r="BI33" s="126"/>
    </row>
    <row r="34" spans="1:61" ht="15" customHeight="1" x14ac:dyDescent="0.25">
      <c r="A34" s="119" t="s">
        <v>141</v>
      </c>
      <c r="B34" s="126">
        <v>1829</v>
      </c>
      <c r="C34" s="126">
        <v>1801</v>
      </c>
      <c r="D34" s="126">
        <v>1786</v>
      </c>
      <c r="E34" s="126">
        <v>1763</v>
      </c>
      <c r="F34" s="126">
        <v>1710</v>
      </c>
      <c r="G34" s="126">
        <v>1658</v>
      </c>
      <c r="H34" s="126">
        <v>1656</v>
      </c>
      <c r="I34" s="126">
        <v>1632</v>
      </c>
      <c r="J34" s="126">
        <v>1600</v>
      </c>
      <c r="K34" s="126">
        <v>1579</v>
      </c>
      <c r="L34" s="126">
        <v>1577</v>
      </c>
      <c r="M34" s="126">
        <v>1580</v>
      </c>
      <c r="N34" s="126">
        <v>1570</v>
      </c>
      <c r="O34" s="126">
        <v>1550</v>
      </c>
      <c r="P34" s="126">
        <v>1541</v>
      </c>
      <c r="Q34" s="126">
        <v>1519</v>
      </c>
      <c r="R34" s="126">
        <v>1503</v>
      </c>
      <c r="S34" s="126">
        <v>1485</v>
      </c>
      <c r="T34" s="126">
        <v>1483</v>
      </c>
      <c r="U34" s="126">
        <v>1474</v>
      </c>
      <c r="V34" s="126">
        <v>1471</v>
      </c>
      <c r="W34" s="126">
        <v>1465</v>
      </c>
      <c r="X34" s="126">
        <v>1482</v>
      </c>
      <c r="Y34" s="126">
        <v>1472</v>
      </c>
      <c r="Z34" s="126">
        <v>1475</v>
      </c>
      <c r="AA34" s="126">
        <v>1478</v>
      </c>
      <c r="AB34" s="126">
        <v>1482</v>
      </c>
      <c r="AC34" s="126">
        <v>1496</v>
      </c>
      <c r="AD34" s="126">
        <v>1482</v>
      </c>
      <c r="AE34" s="126">
        <v>1479</v>
      </c>
      <c r="AF34" s="126">
        <v>1477</v>
      </c>
      <c r="AG34" s="126">
        <v>1464</v>
      </c>
      <c r="AH34" s="126">
        <v>1454</v>
      </c>
      <c r="AI34" s="126">
        <v>1436</v>
      </c>
      <c r="AJ34" s="126">
        <v>1428</v>
      </c>
      <c r="AK34" s="126">
        <v>1448</v>
      </c>
      <c r="AL34" s="126">
        <v>1434</v>
      </c>
      <c r="AM34" s="126">
        <v>1430</v>
      </c>
      <c r="AN34" s="126">
        <v>1429</v>
      </c>
      <c r="AO34" s="126">
        <v>1429</v>
      </c>
      <c r="AP34" s="126">
        <v>1420</v>
      </c>
      <c r="AQ34" s="126">
        <v>1420</v>
      </c>
      <c r="AR34" s="126">
        <v>1420</v>
      </c>
      <c r="AS34" s="126">
        <v>1411</v>
      </c>
      <c r="AT34" s="126">
        <v>1415</v>
      </c>
      <c r="AU34" s="126">
        <v>1426</v>
      </c>
      <c r="AV34" s="126">
        <v>1426</v>
      </c>
      <c r="AW34" s="126">
        <v>1437</v>
      </c>
      <c r="AX34" s="126">
        <v>1437</v>
      </c>
      <c r="AY34" s="126">
        <v>1436</v>
      </c>
      <c r="AZ34" s="126">
        <v>1441</v>
      </c>
      <c r="BA34" s="126">
        <v>1389</v>
      </c>
      <c r="BB34" s="126">
        <v>1407</v>
      </c>
      <c r="BC34" s="126">
        <v>1407</v>
      </c>
      <c r="BD34" s="126">
        <v>1405</v>
      </c>
      <c r="BE34" s="126">
        <v>1410</v>
      </c>
      <c r="BF34" s="126">
        <v>1415</v>
      </c>
      <c r="BG34" s="126">
        <v>1415</v>
      </c>
      <c r="BH34" s="126">
        <v>1420</v>
      </c>
      <c r="BI34" s="126">
        <v>1425</v>
      </c>
    </row>
    <row r="35" spans="1:61" ht="15" customHeight="1" x14ac:dyDescent="0.25">
      <c r="A35" s="119" t="s">
        <v>142</v>
      </c>
      <c r="B35" s="122">
        <v>1.6</v>
      </c>
      <c r="C35" s="122">
        <v>2</v>
      </c>
      <c r="D35" s="122">
        <v>2.9</v>
      </c>
      <c r="E35" s="122">
        <v>2.9</v>
      </c>
      <c r="F35" s="122">
        <v>3.3</v>
      </c>
      <c r="G35" s="122">
        <v>4.2</v>
      </c>
      <c r="H35" s="122">
        <v>4.5999999999999996</v>
      </c>
      <c r="I35" s="122">
        <v>4.3</v>
      </c>
      <c r="J35" s="122">
        <v>4.4000000000000004</v>
      </c>
      <c r="K35" s="122">
        <v>4.5999999999999996</v>
      </c>
      <c r="L35" s="122">
        <v>4.5</v>
      </c>
      <c r="M35" s="122">
        <v>5.6</v>
      </c>
      <c r="N35" s="122">
        <v>7.4</v>
      </c>
      <c r="O35" s="122">
        <v>9</v>
      </c>
      <c r="P35" s="122">
        <v>8.8000000000000007</v>
      </c>
      <c r="Q35" s="122">
        <v>8.1999999999999993</v>
      </c>
      <c r="R35" s="122">
        <v>7.5</v>
      </c>
      <c r="S35" s="122">
        <v>7.2</v>
      </c>
      <c r="T35" s="122">
        <v>7.3</v>
      </c>
      <c r="U35" s="122">
        <v>6.7</v>
      </c>
      <c r="V35" s="122">
        <v>6.1</v>
      </c>
      <c r="W35" s="122">
        <v>5.8</v>
      </c>
      <c r="X35" s="122">
        <v>5.8</v>
      </c>
      <c r="Y35" s="122">
        <v>6.5</v>
      </c>
      <c r="Z35" s="122">
        <v>7.3</v>
      </c>
      <c r="AA35" s="122">
        <v>7</v>
      </c>
      <c r="AB35" s="122">
        <v>8.1</v>
      </c>
      <c r="AC35" s="122">
        <v>7.6</v>
      </c>
      <c r="AD35" s="122">
        <v>7</v>
      </c>
      <c r="AE35" s="122">
        <v>5.8</v>
      </c>
      <c r="AF35" s="122">
        <v>5.2</v>
      </c>
      <c r="AG35" s="122">
        <v>4.7</v>
      </c>
      <c r="AH35" s="122">
        <v>4.5</v>
      </c>
      <c r="AI35" s="122">
        <v>4.9000000000000004</v>
      </c>
      <c r="AJ35" s="122">
        <v>5.9</v>
      </c>
      <c r="AK35" s="122">
        <v>6.8</v>
      </c>
      <c r="AL35" s="122">
        <v>7</v>
      </c>
      <c r="AM35" s="122">
        <v>6.1</v>
      </c>
      <c r="AN35" s="122">
        <v>5.3</v>
      </c>
      <c r="AO35" s="122">
        <v>4.8</v>
      </c>
      <c r="AP35" s="122">
        <v>5.4</v>
      </c>
      <c r="AQ35" s="122">
        <v>6.1</v>
      </c>
      <c r="AR35" s="122">
        <v>6</v>
      </c>
      <c r="AS35" s="122">
        <v>6.8</v>
      </c>
      <c r="AT35" s="122">
        <v>8.1999999999999993</v>
      </c>
      <c r="AU35" s="122">
        <v>8.3000000000000007</v>
      </c>
      <c r="AV35" s="122">
        <v>7.9</v>
      </c>
      <c r="AW35" s="122">
        <v>7</v>
      </c>
      <c r="AX35" s="122">
        <v>5.9</v>
      </c>
      <c r="AY35" s="122">
        <v>4.9000000000000004</v>
      </c>
      <c r="AZ35" s="122">
        <v>4.4000000000000004</v>
      </c>
      <c r="BA35" s="122">
        <v>4.9000000000000004</v>
      </c>
      <c r="BB35" s="122">
        <v>4.2</v>
      </c>
      <c r="BC35" s="122">
        <v>3.5</v>
      </c>
      <c r="BD35" s="122">
        <v>3.6</v>
      </c>
      <c r="BE35" s="122">
        <v>4</v>
      </c>
      <c r="BF35" s="122">
        <v>4.2</v>
      </c>
      <c r="BG35" s="122">
        <v>4.4000000000000004</v>
      </c>
      <c r="BH35" s="122">
        <v>4.5999999999999996</v>
      </c>
      <c r="BI35" s="122">
        <v>4.8</v>
      </c>
    </row>
    <row r="36" spans="1:61" ht="15" customHeight="1" x14ac:dyDescent="0.25">
      <c r="A36" s="119" t="s">
        <v>143</v>
      </c>
      <c r="B36" s="122">
        <v>61</v>
      </c>
      <c r="C36" s="122">
        <v>60.9</v>
      </c>
      <c r="D36" s="122">
        <v>60.7</v>
      </c>
      <c r="E36" s="122">
        <v>60.5</v>
      </c>
      <c r="F36" s="122">
        <v>60.5</v>
      </c>
      <c r="G36" s="122">
        <v>60.5</v>
      </c>
      <c r="H36" s="122">
        <v>60.2</v>
      </c>
      <c r="I36" s="122">
        <v>60</v>
      </c>
      <c r="J36" s="122">
        <v>59.7</v>
      </c>
      <c r="K36" s="122">
        <v>59.8</v>
      </c>
      <c r="L36" s="122">
        <v>59.6</v>
      </c>
      <c r="M36" s="122">
        <v>59.6</v>
      </c>
      <c r="N36" s="122">
        <v>59.5</v>
      </c>
      <c r="O36" s="122">
        <v>59.7</v>
      </c>
      <c r="P36" s="122">
        <v>59.2</v>
      </c>
      <c r="Q36" s="122">
        <v>59</v>
      </c>
      <c r="R36" s="122">
        <v>59.1</v>
      </c>
      <c r="S36" s="122">
        <v>59.8</v>
      </c>
      <c r="T36" s="122">
        <v>60</v>
      </c>
      <c r="U36" s="122">
        <v>60.7</v>
      </c>
      <c r="V36" s="122">
        <v>61.5</v>
      </c>
      <c r="W36" s="122">
        <v>61.7</v>
      </c>
      <c r="X36" s="122">
        <v>62.2</v>
      </c>
      <c r="Y36" s="122">
        <v>62.3</v>
      </c>
      <c r="Z36" s="122">
        <v>62.9</v>
      </c>
      <c r="AA36" s="122">
        <v>63.7</v>
      </c>
      <c r="AB36" s="122">
        <v>66</v>
      </c>
      <c r="AC36" s="122">
        <v>67.2</v>
      </c>
      <c r="AD36" s="122">
        <v>68.099999999999994</v>
      </c>
      <c r="AE36" s="122">
        <v>68.8</v>
      </c>
      <c r="AF36" s="122">
        <v>69.5</v>
      </c>
      <c r="AG36" s="122">
        <v>70</v>
      </c>
      <c r="AH36" s="122">
        <v>70.2</v>
      </c>
      <c r="AI36" s="122">
        <v>70.099999999999994</v>
      </c>
      <c r="AJ36" s="122">
        <v>69.8</v>
      </c>
      <c r="AK36" s="122">
        <v>69.900000000000006</v>
      </c>
      <c r="AL36" s="122">
        <v>70.400000000000006</v>
      </c>
      <c r="AM36" s="122">
        <v>70.599999999999994</v>
      </c>
      <c r="AN36" s="122">
        <v>71.8</v>
      </c>
      <c r="AO36" s="122">
        <v>72.7</v>
      </c>
      <c r="AP36" s="122">
        <v>72.900000000000006</v>
      </c>
      <c r="AQ36" s="122">
        <v>72.400000000000006</v>
      </c>
      <c r="AR36" s="122">
        <v>72.2</v>
      </c>
      <c r="AS36" s="122">
        <v>72.7</v>
      </c>
      <c r="AT36" s="122">
        <v>72.7</v>
      </c>
      <c r="AU36" s="122">
        <v>72.2</v>
      </c>
      <c r="AV36" s="122">
        <v>72.400000000000006</v>
      </c>
      <c r="AW36" s="122">
        <v>72.2</v>
      </c>
      <c r="AX36" s="122">
        <v>72.2</v>
      </c>
      <c r="AY36" s="122">
        <v>72.599999999999994</v>
      </c>
      <c r="AZ36" s="122">
        <v>73.3</v>
      </c>
      <c r="BA36" s="122">
        <v>73.2</v>
      </c>
      <c r="BB36" s="122">
        <v>73.5</v>
      </c>
      <c r="BC36" s="122">
        <v>74.8</v>
      </c>
      <c r="BD36" s="122">
        <v>75.599999999999994</v>
      </c>
      <c r="BE36" s="122">
        <v>75.7</v>
      </c>
      <c r="BF36" s="122">
        <v>75.5</v>
      </c>
      <c r="BG36" s="122">
        <v>75.5</v>
      </c>
      <c r="BH36" s="122">
        <v>75.400000000000006</v>
      </c>
      <c r="BI36" s="122">
        <v>75.400000000000006</v>
      </c>
    </row>
    <row r="37" spans="1:61" ht="15" customHeight="1" x14ac:dyDescent="0.25">
      <c r="A37" s="119" t="s">
        <v>144</v>
      </c>
      <c r="B37" s="122">
        <v>60</v>
      </c>
      <c r="C37" s="122">
        <v>59.7</v>
      </c>
      <c r="D37" s="122">
        <v>59</v>
      </c>
      <c r="E37" s="122">
        <v>58.7</v>
      </c>
      <c r="F37" s="122">
        <v>58.5</v>
      </c>
      <c r="G37" s="122">
        <v>57.9</v>
      </c>
      <c r="H37" s="122">
        <v>57.4</v>
      </c>
      <c r="I37" s="122">
        <v>57.4</v>
      </c>
      <c r="J37" s="122">
        <v>57</v>
      </c>
      <c r="K37" s="122">
        <v>57.1</v>
      </c>
      <c r="L37" s="122">
        <v>56.9</v>
      </c>
      <c r="M37" s="122">
        <v>56.3</v>
      </c>
      <c r="N37" s="122">
        <v>55.1</v>
      </c>
      <c r="O37" s="122">
        <v>54.3</v>
      </c>
      <c r="P37" s="122">
        <v>54</v>
      </c>
      <c r="Q37" s="122">
        <v>54.2</v>
      </c>
      <c r="R37" s="122">
        <v>54.7</v>
      </c>
      <c r="S37" s="122">
        <v>55.5</v>
      </c>
      <c r="T37" s="122">
        <v>55.6</v>
      </c>
      <c r="U37" s="122">
        <v>56.6</v>
      </c>
      <c r="V37" s="122">
        <v>57.7</v>
      </c>
      <c r="W37" s="122">
        <v>58.1</v>
      </c>
      <c r="X37" s="122">
        <v>58.6</v>
      </c>
      <c r="Y37" s="122">
        <v>58.2</v>
      </c>
      <c r="Z37" s="122">
        <v>58.3</v>
      </c>
      <c r="AA37" s="122">
        <v>59.2</v>
      </c>
      <c r="AB37" s="122">
        <v>60.7</v>
      </c>
      <c r="AC37" s="122">
        <v>62.1</v>
      </c>
      <c r="AD37" s="122">
        <v>63.3</v>
      </c>
      <c r="AE37" s="122">
        <v>64.8</v>
      </c>
      <c r="AF37" s="122">
        <v>65.900000000000006</v>
      </c>
      <c r="AG37" s="122">
        <v>66.7</v>
      </c>
      <c r="AH37" s="122">
        <v>67</v>
      </c>
      <c r="AI37" s="122">
        <v>66.599999999999994</v>
      </c>
      <c r="AJ37" s="122">
        <v>65.599999999999994</v>
      </c>
      <c r="AK37" s="122">
        <v>65.2</v>
      </c>
      <c r="AL37" s="122">
        <v>65.5</v>
      </c>
      <c r="AM37" s="122">
        <v>66.3</v>
      </c>
      <c r="AN37" s="122">
        <v>68</v>
      </c>
      <c r="AO37" s="122">
        <v>69.2</v>
      </c>
      <c r="AP37" s="122">
        <v>68.900000000000006</v>
      </c>
      <c r="AQ37" s="122">
        <v>68</v>
      </c>
      <c r="AR37" s="122">
        <v>67.8</v>
      </c>
      <c r="AS37" s="122">
        <v>67.7</v>
      </c>
      <c r="AT37" s="122">
        <v>66.7</v>
      </c>
      <c r="AU37" s="122">
        <v>66.2</v>
      </c>
      <c r="AV37" s="122">
        <v>66.7</v>
      </c>
      <c r="AW37" s="122">
        <v>67.099999999999994</v>
      </c>
      <c r="AX37" s="122">
        <v>67.900000000000006</v>
      </c>
      <c r="AY37" s="122">
        <v>69.099999999999994</v>
      </c>
      <c r="AZ37" s="122">
        <v>70</v>
      </c>
      <c r="BA37" s="122">
        <v>69.599999999999994</v>
      </c>
      <c r="BB37" s="122">
        <v>70.400000000000006</v>
      </c>
      <c r="BC37" s="122">
        <v>72.2</v>
      </c>
      <c r="BD37" s="122">
        <v>72.900000000000006</v>
      </c>
      <c r="BE37" s="122">
        <v>72.599999999999994</v>
      </c>
      <c r="BF37" s="122">
        <v>72.400000000000006</v>
      </c>
      <c r="BG37" s="122">
        <v>72.099999999999994</v>
      </c>
      <c r="BH37" s="122">
        <v>71.900000000000006</v>
      </c>
      <c r="BI37" s="122">
        <v>71.8</v>
      </c>
    </row>
    <row r="38" spans="1:61" ht="15" customHeight="1" x14ac:dyDescent="0.25">
      <c r="A38" s="119"/>
      <c r="B38" s="122"/>
      <c r="C38" s="122"/>
      <c r="D38" s="122"/>
      <c r="E38" s="122"/>
      <c r="F38" s="122"/>
      <c r="G38" s="122"/>
      <c r="H38" s="122"/>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c r="AH38" s="122"/>
      <c r="AI38" s="122"/>
      <c r="AJ38" s="122"/>
      <c r="AK38" s="122"/>
      <c r="AL38" s="122"/>
      <c r="AM38" s="122"/>
      <c r="AN38" s="122"/>
      <c r="AO38" s="122"/>
      <c r="AP38" s="122"/>
      <c r="AQ38" s="122"/>
      <c r="AR38" s="122"/>
      <c r="AS38" s="122"/>
      <c r="AT38" s="122"/>
      <c r="AU38" s="122"/>
      <c r="AV38" s="122"/>
      <c r="AW38" s="122"/>
      <c r="AX38" s="122"/>
      <c r="AY38" s="122"/>
      <c r="AZ38" s="122"/>
      <c r="BA38" s="122"/>
      <c r="BB38" s="122"/>
      <c r="BC38" s="122"/>
      <c r="BD38" s="122"/>
      <c r="BE38" s="122"/>
      <c r="BF38" s="122"/>
      <c r="BG38" s="122"/>
      <c r="BH38" s="122"/>
      <c r="BI38" s="122"/>
    </row>
    <row r="39" spans="1:61" ht="15" customHeight="1" x14ac:dyDescent="0.25">
      <c r="A39" s="119"/>
      <c r="B39" s="122"/>
      <c r="C39" s="122"/>
      <c r="D39" s="122"/>
      <c r="E39" s="122"/>
      <c r="F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2"/>
      <c r="AZ39" s="122"/>
      <c r="BA39" s="122"/>
      <c r="BB39" s="122"/>
      <c r="BC39" s="122"/>
      <c r="BD39" s="122"/>
      <c r="BE39" s="122"/>
      <c r="BF39" s="122"/>
      <c r="BG39" s="122"/>
      <c r="BH39" s="122"/>
      <c r="BI39" s="122"/>
    </row>
    <row r="40" spans="1:61" ht="15" customHeight="1" x14ac:dyDescent="0.25">
      <c r="A40" s="121" t="s">
        <v>10</v>
      </c>
      <c r="B40" s="122"/>
      <c r="C40" s="122"/>
      <c r="D40" s="122"/>
      <c r="E40" s="122"/>
      <c r="F40" s="122"/>
      <c r="G40" s="122"/>
      <c r="H40" s="122"/>
      <c r="I40" s="122"/>
      <c r="J40" s="122"/>
      <c r="K40" s="122"/>
      <c r="L40" s="122"/>
      <c r="M40" s="122"/>
      <c r="N40" s="122"/>
      <c r="O40" s="122"/>
      <c r="P40" s="122"/>
      <c r="Q40" s="122"/>
      <c r="R40" s="122"/>
      <c r="S40" s="122"/>
      <c r="T40" s="122"/>
      <c r="U40" s="122"/>
      <c r="V40" s="122"/>
      <c r="W40" s="122"/>
      <c r="X40" s="122"/>
      <c r="Y40" s="122"/>
      <c r="Z40" s="122"/>
      <c r="AA40" s="122"/>
      <c r="AB40" s="122"/>
      <c r="AC40" s="122"/>
      <c r="AD40" s="122"/>
      <c r="AE40" s="122"/>
      <c r="AF40" s="122"/>
      <c r="AG40" s="122"/>
      <c r="AH40" s="122"/>
      <c r="AI40" s="122"/>
      <c r="AJ40" s="122"/>
      <c r="AK40" s="122"/>
      <c r="AL40" s="122"/>
      <c r="AM40" s="122"/>
      <c r="AN40" s="122"/>
      <c r="AO40" s="122"/>
      <c r="AP40" s="122"/>
      <c r="AQ40" s="122"/>
      <c r="AR40" s="122"/>
      <c r="AS40" s="122"/>
      <c r="AT40" s="122"/>
      <c r="AU40" s="122"/>
      <c r="AV40" s="122"/>
      <c r="AW40" s="122"/>
      <c r="AX40" s="122"/>
      <c r="AY40" s="122"/>
      <c r="AZ40" s="122"/>
      <c r="BA40" s="122"/>
      <c r="BB40" s="122"/>
      <c r="BC40" s="122"/>
      <c r="BD40" s="122"/>
      <c r="BE40" s="122"/>
      <c r="BF40" s="122"/>
      <c r="BG40" s="122"/>
      <c r="BH40" s="122"/>
      <c r="BI40" s="122"/>
    </row>
    <row r="41" spans="1:61" ht="15" customHeight="1" x14ac:dyDescent="0.25">
      <c r="A41" s="119" t="s">
        <v>122</v>
      </c>
      <c r="B41" s="122"/>
      <c r="C41" s="122"/>
      <c r="D41" s="122"/>
      <c r="E41" s="122"/>
      <c r="F41" s="122"/>
      <c r="G41" s="122"/>
      <c r="H41" s="122"/>
      <c r="I41" s="122"/>
      <c r="J41" s="122"/>
      <c r="K41" s="122"/>
      <c r="L41" s="122"/>
      <c r="M41" s="122"/>
      <c r="N41" s="122"/>
      <c r="O41" s="122"/>
      <c r="P41" s="122"/>
      <c r="Q41" s="122"/>
      <c r="R41" s="122"/>
      <c r="S41" s="122"/>
      <c r="T41" s="122"/>
      <c r="U41" s="122"/>
      <c r="V41" s="122"/>
      <c r="W41" s="122"/>
      <c r="X41" s="122"/>
      <c r="Y41" s="122"/>
      <c r="Z41" s="122"/>
      <c r="AA41" s="122"/>
      <c r="AB41" s="122"/>
      <c r="AC41" s="122"/>
      <c r="AD41" s="122"/>
      <c r="AE41" s="122"/>
      <c r="AF41" s="122"/>
      <c r="AG41" s="122"/>
      <c r="AH41" s="122"/>
      <c r="AI41" s="122"/>
      <c r="AJ41" s="122"/>
      <c r="AK41" s="122"/>
      <c r="AL41" s="122"/>
      <c r="AM41" s="122"/>
      <c r="AN41" s="122"/>
      <c r="AO41" s="122"/>
      <c r="AP41" s="122"/>
      <c r="AQ41" s="122"/>
      <c r="AR41" s="122"/>
      <c r="AS41" s="122"/>
      <c r="AT41" s="122"/>
      <c r="AU41" s="122"/>
      <c r="AV41" s="122"/>
      <c r="AW41" s="122"/>
      <c r="AX41" s="122"/>
      <c r="AY41" s="122"/>
      <c r="AZ41" s="122"/>
      <c r="BA41" s="122"/>
      <c r="BB41" s="122"/>
      <c r="BC41" s="122"/>
      <c r="BD41" s="122"/>
      <c r="BE41" s="122"/>
      <c r="BF41" s="122"/>
      <c r="BG41" s="122"/>
      <c r="BH41" s="122"/>
      <c r="BI41" s="122"/>
    </row>
    <row r="42" spans="1:61" ht="15" customHeight="1" x14ac:dyDescent="0.25">
      <c r="A42" s="119" t="s">
        <v>123</v>
      </c>
      <c r="B42" s="122">
        <v>1.2</v>
      </c>
      <c r="C42" s="122">
        <v>1.2</v>
      </c>
      <c r="D42" s="122">
        <v>1</v>
      </c>
      <c r="E42" s="122">
        <v>0.8</v>
      </c>
      <c r="F42" s="122">
        <v>0.8</v>
      </c>
      <c r="G42" s="122">
        <v>0.9</v>
      </c>
      <c r="H42" s="122">
        <v>0.8</v>
      </c>
      <c r="I42" s="122">
        <v>0.6</v>
      </c>
      <c r="J42" s="122">
        <v>0.6</v>
      </c>
      <c r="K42" s="122">
        <v>0.7</v>
      </c>
      <c r="L42" s="122">
        <v>0.8</v>
      </c>
      <c r="M42" s="122">
        <v>0.7</v>
      </c>
      <c r="N42" s="122">
        <v>0.5</v>
      </c>
      <c r="O42" s="122">
        <v>0.4</v>
      </c>
      <c r="P42" s="122">
        <v>0.4</v>
      </c>
      <c r="Q42" s="122">
        <v>0.5</v>
      </c>
      <c r="R42" s="122">
        <v>0.6</v>
      </c>
      <c r="S42" s="122">
        <v>0.6</v>
      </c>
      <c r="T42" s="122">
        <v>0.6</v>
      </c>
      <c r="U42" s="122">
        <v>0.6</v>
      </c>
      <c r="V42" s="122">
        <v>0.7</v>
      </c>
      <c r="W42" s="122">
        <v>0.8</v>
      </c>
      <c r="X42" s="122">
        <v>0.8</v>
      </c>
      <c r="Y42" s="122">
        <v>0.7</v>
      </c>
      <c r="Z42" s="122">
        <v>0.6</v>
      </c>
      <c r="AA42" s="122">
        <v>0.5</v>
      </c>
      <c r="AB42" s="122" t="s">
        <v>153</v>
      </c>
      <c r="AC42" s="122">
        <v>0.5</v>
      </c>
      <c r="AD42" s="122">
        <v>0.5</v>
      </c>
      <c r="AE42" s="122">
        <v>0.6</v>
      </c>
      <c r="AF42" s="122">
        <v>0.7</v>
      </c>
      <c r="AG42" s="122">
        <v>0.7</v>
      </c>
      <c r="AH42" s="122">
        <v>0.8</v>
      </c>
      <c r="AI42" s="122">
        <v>0.7</v>
      </c>
      <c r="AJ42" s="122">
        <v>0.5</v>
      </c>
      <c r="AK42" s="122">
        <v>0.4</v>
      </c>
      <c r="AL42" s="122">
        <v>0.3</v>
      </c>
      <c r="AM42" s="122">
        <v>0.2</v>
      </c>
      <c r="AN42" s="122">
        <v>0.1</v>
      </c>
      <c r="AO42" s="122">
        <v>0.3</v>
      </c>
      <c r="AP42" s="122">
        <v>0.5</v>
      </c>
      <c r="AQ42" s="122">
        <v>0.5</v>
      </c>
      <c r="AR42" s="122">
        <v>0.5</v>
      </c>
      <c r="AS42" s="122">
        <v>0.4</v>
      </c>
      <c r="AT42" s="122">
        <v>0.3</v>
      </c>
      <c r="AU42" s="122">
        <v>0.3</v>
      </c>
      <c r="AV42" s="122">
        <v>0.4</v>
      </c>
      <c r="AW42" s="122">
        <v>0.5</v>
      </c>
      <c r="AX42" s="122">
        <v>0.6</v>
      </c>
      <c r="AY42" s="122">
        <v>0.6</v>
      </c>
      <c r="AZ42" s="122">
        <v>0.6</v>
      </c>
      <c r="BA42" s="122">
        <v>0.7</v>
      </c>
      <c r="BB42" s="122">
        <v>0.4</v>
      </c>
      <c r="BC42" s="122">
        <v>0.7</v>
      </c>
      <c r="BD42" s="122">
        <v>1.3</v>
      </c>
      <c r="BE42" s="122">
        <v>1</v>
      </c>
      <c r="BF42" s="122">
        <v>0.7</v>
      </c>
      <c r="BG42" s="122">
        <v>0.6</v>
      </c>
      <c r="BH42" s="122">
        <v>0.5</v>
      </c>
      <c r="BI42" s="122">
        <v>0.5</v>
      </c>
    </row>
    <row r="43" spans="1:61" ht="15" customHeight="1" x14ac:dyDescent="0.25">
      <c r="A43" s="119" t="s">
        <v>124</v>
      </c>
      <c r="B43" s="122">
        <v>1.5</v>
      </c>
      <c r="C43" s="122">
        <v>1.6</v>
      </c>
      <c r="D43" s="122">
        <v>1.5</v>
      </c>
      <c r="E43" s="122">
        <v>1.4</v>
      </c>
      <c r="F43" s="122">
        <v>1.4</v>
      </c>
      <c r="G43" s="122">
        <v>1.6</v>
      </c>
      <c r="H43" s="122">
        <v>1.8</v>
      </c>
      <c r="I43" s="122">
        <v>1.4</v>
      </c>
      <c r="J43" s="122">
        <v>1.5</v>
      </c>
      <c r="K43" s="122">
        <v>1.5</v>
      </c>
      <c r="L43" s="122">
        <v>1.6</v>
      </c>
      <c r="M43" s="122">
        <v>1.4</v>
      </c>
      <c r="N43" s="122">
        <v>1.2</v>
      </c>
      <c r="O43" s="122">
        <v>1.1000000000000001</v>
      </c>
      <c r="P43" s="122">
        <v>1.2</v>
      </c>
      <c r="Q43" s="122">
        <v>1.2</v>
      </c>
      <c r="R43" s="122">
        <v>1.2</v>
      </c>
      <c r="S43" s="122">
        <v>1.5</v>
      </c>
      <c r="T43" s="122">
        <v>0.9</v>
      </c>
      <c r="U43" s="122">
        <v>0.7</v>
      </c>
      <c r="V43" s="122">
        <v>0.7</v>
      </c>
      <c r="W43" s="122">
        <v>0.7</v>
      </c>
      <c r="X43" s="122">
        <v>0.6</v>
      </c>
      <c r="Y43" s="122">
        <v>0.8</v>
      </c>
      <c r="Z43" s="122">
        <v>0.6</v>
      </c>
      <c r="AA43" s="122">
        <v>0.3</v>
      </c>
      <c r="AB43" s="122" t="s">
        <v>153</v>
      </c>
      <c r="AC43" s="122">
        <v>0.3</v>
      </c>
      <c r="AD43" s="122">
        <v>0.3</v>
      </c>
      <c r="AE43" s="122">
        <v>0.4</v>
      </c>
      <c r="AF43" s="122">
        <v>0.5</v>
      </c>
      <c r="AG43" s="122">
        <v>0.5</v>
      </c>
      <c r="AH43" s="122">
        <v>0.7</v>
      </c>
      <c r="AI43" s="122">
        <v>0.7</v>
      </c>
      <c r="AJ43" s="122">
        <v>0.7</v>
      </c>
      <c r="AK43" s="122">
        <v>0.3</v>
      </c>
      <c r="AL43" s="122">
        <v>0.3</v>
      </c>
      <c r="AM43" s="122">
        <v>0.3</v>
      </c>
      <c r="AN43" s="122">
        <v>0.3</v>
      </c>
      <c r="AO43" s="122">
        <v>0.5</v>
      </c>
      <c r="AP43" s="122">
        <v>0.5</v>
      </c>
      <c r="AQ43" s="122">
        <v>0.3</v>
      </c>
      <c r="AR43" s="122">
        <v>0.3</v>
      </c>
      <c r="AS43" s="122">
        <v>0.7</v>
      </c>
      <c r="AT43" s="122">
        <v>0.8</v>
      </c>
      <c r="AU43" s="122">
        <v>0.2</v>
      </c>
      <c r="AV43" s="122">
        <v>0.2</v>
      </c>
      <c r="AW43" s="122">
        <v>0.7</v>
      </c>
      <c r="AX43" s="122">
        <v>0.8</v>
      </c>
      <c r="AY43" s="122">
        <v>0.5</v>
      </c>
      <c r="AZ43" s="122">
        <v>0.6</v>
      </c>
      <c r="BA43" s="122">
        <v>0.6</v>
      </c>
      <c r="BB43" s="122">
        <v>0.4</v>
      </c>
      <c r="BC43" s="122">
        <v>0.6</v>
      </c>
      <c r="BD43" s="122">
        <v>0.9</v>
      </c>
      <c r="BE43" s="122">
        <v>0.8</v>
      </c>
      <c r="BF43" s="122">
        <v>0.5</v>
      </c>
      <c r="BG43" s="122">
        <v>0.4</v>
      </c>
      <c r="BH43" s="122">
        <v>0.2</v>
      </c>
      <c r="BI43" s="122">
        <v>0.1</v>
      </c>
    </row>
    <row r="44" spans="1:61" ht="15" customHeight="1" x14ac:dyDescent="0.25">
      <c r="A44" s="119" t="s">
        <v>125</v>
      </c>
      <c r="B44" s="122">
        <v>1.4</v>
      </c>
      <c r="C44" s="122">
        <v>1.4</v>
      </c>
      <c r="D44" s="122">
        <v>1.3</v>
      </c>
      <c r="E44" s="122">
        <v>0.9</v>
      </c>
      <c r="F44" s="122">
        <v>1.5</v>
      </c>
      <c r="G44" s="122">
        <v>1.5</v>
      </c>
      <c r="H44" s="122">
        <v>1.4</v>
      </c>
      <c r="I44" s="122">
        <v>1</v>
      </c>
      <c r="J44" s="122">
        <v>1</v>
      </c>
      <c r="K44" s="122">
        <v>1.8</v>
      </c>
      <c r="L44" s="122">
        <v>1.2</v>
      </c>
      <c r="M44" s="122">
        <v>1.4</v>
      </c>
      <c r="N44" s="122">
        <v>1.1000000000000001</v>
      </c>
      <c r="O44" s="122">
        <v>1.4</v>
      </c>
      <c r="P44" s="122">
        <v>0.3</v>
      </c>
      <c r="Q44" s="122">
        <v>0.9</v>
      </c>
      <c r="R44" s="122">
        <v>1.3</v>
      </c>
      <c r="S44" s="122">
        <v>2.6</v>
      </c>
      <c r="T44" s="122">
        <v>1.2</v>
      </c>
      <c r="U44" s="122">
        <v>1.9</v>
      </c>
      <c r="V44" s="122">
        <v>2</v>
      </c>
      <c r="W44" s="122">
        <v>1</v>
      </c>
      <c r="X44" s="122">
        <v>1.5</v>
      </c>
      <c r="Y44" s="122">
        <v>0.9</v>
      </c>
      <c r="Z44" s="122">
        <v>1.6</v>
      </c>
      <c r="AA44" s="122">
        <v>1.6</v>
      </c>
      <c r="AB44" s="122" t="s">
        <v>153</v>
      </c>
      <c r="AC44" s="122">
        <v>2.1</v>
      </c>
      <c r="AD44" s="122">
        <v>1.7</v>
      </c>
      <c r="AE44" s="122">
        <v>1.5</v>
      </c>
      <c r="AF44" s="122">
        <v>1.4</v>
      </c>
      <c r="AG44" s="122">
        <v>1.2</v>
      </c>
      <c r="AH44" s="122">
        <v>0.9</v>
      </c>
      <c r="AI44" s="122">
        <v>0.6</v>
      </c>
      <c r="AJ44" s="122">
        <v>0.2</v>
      </c>
      <c r="AK44" s="122">
        <v>0.6</v>
      </c>
      <c r="AL44" s="122">
        <v>0.9</v>
      </c>
      <c r="AM44" s="122">
        <v>0.6</v>
      </c>
      <c r="AN44" s="122">
        <v>1.9</v>
      </c>
      <c r="AO44" s="122">
        <v>1.7</v>
      </c>
      <c r="AP44" s="122">
        <v>0.7</v>
      </c>
      <c r="AQ44" s="122">
        <v>-0.3</v>
      </c>
      <c r="AR44" s="122">
        <v>0</v>
      </c>
      <c r="AS44" s="122">
        <v>1.5</v>
      </c>
      <c r="AT44" s="122">
        <v>0.8</v>
      </c>
      <c r="AU44" s="122">
        <v>-0.5</v>
      </c>
      <c r="AV44" s="122">
        <v>0.4</v>
      </c>
      <c r="AW44" s="122">
        <v>0.4</v>
      </c>
      <c r="AX44" s="122">
        <v>0.8</v>
      </c>
      <c r="AY44" s="122">
        <v>1.2</v>
      </c>
      <c r="AZ44" s="122">
        <v>1.5</v>
      </c>
      <c r="BA44" s="122">
        <v>0.4</v>
      </c>
      <c r="BB44" s="122">
        <v>0.9</v>
      </c>
      <c r="BC44" s="122">
        <v>2.4</v>
      </c>
      <c r="BD44" s="122">
        <v>1.9</v>
      </c>
      <c r="BE44" s="122">
        <v>0.9</v>
      </c>
      <c r="BF44" s="122">
        <v>0.3</v>
      </c>
      <c r="BG44" s="122">
        <v>0.3</v>
      </c>
      <c r="BH44" s="122">
        <v>0.1</v>
      </c>
      <c r="BI44" s="122">
        <v>0.1</v>
      </c>
    </row>
    <row r="45" spans="1:61" ht="15" customHeight="1" x14ac:dyDescent="0.25">
      <c r="A45" s="119" t="s">
        <v>126</v>
      </c>
      <c r="B45" s="122">
        <v>1.6</v>
      </c>
      <c r="C45" s="122">
        <v>1</v>
      </c>
      <c r="D45" s="122">
        <v>0.4</v>
      </c>
      <c r="E45" s="122">
        <v>0.9</v>
      </c>
      <c r="F45" s="122">
        <v>1.1000000000000001</v>
      </c>
      <c r="G45" s="122">
        <v>0.6</v>
      </c>
      <c r="H45" s="122">
        <v>1</v>
      </c>
      <c r="I45" s="122">
        <v>1.3</v>
      </c>
      <c r="J45" s="122">
        <v>0.9</v>
      </c>
      <c r="K45" s="122">
        <v>1.6</v>
      </c>
      <c r="L45" s="122">
        <v>1.3</v>
      </c>
      <c r="M45" s="122">
        <v>0.2</v>
      </c>
      <c r="N45" s="122">
        <v>-0.9</v>
      </c>
      <c r="O45" s="122">
        <v>-0.3</v>
      </c>
      <c r="P45" s="122">
        <v>0.5</v>
      </c>
      <c r="Q45" s="122">
        <v>1.7</v>
      </c>
      <c r="R45" s="122">
        <v>2.1</v>
      </c>
      <c r="S45" s="122">
        <v>2.9</v>
      </c>
      <c r="T45" s="122">
        <v>1.2</v>
      </c>
      <c r="U45" s="122">
        <v>2.5</v>
      </c>
      <c r="V45" s="122">
        <v>2.6</v>
      </c>
      <c r="W45" s="122">
        <v>1.4</v>
      </c>
      <c r="X45" s="122">
        <v>1.5</v>
      </c>
      <c r="Y45" s="122">
        <v>0.1</v>
      </c>
      <c r="Z45" s="122">
        <v>0.8</v>
      </c>
      <c r="AA45" s="122">
        <v>1.9</v>
      </c>
      <c r="AB45" s="122" t="s">
        <v>153</v>
      </c>
      <c r="AC45" s="122">
        <v>2.7</v>
      </c>
      <c r="AD45" s="122">
        <v>2.4</v>
      </c>
      <c r="AE45" s="122">
        <v>2.8</v>
      </c>
      <c r="AF45" s="122">
        <v>2.1</v>
      </c>
      <c r="AG45" s="122">
        <v>1.7</v>
      </c>
      <c r="AH45" s="122">
        <v>1.2</v>
      </c>
      <c r="AI45" s="122">
        <v>0.1</v>
      </c>
      <c r="AJ45" s="122">
        <v>-0.8</v>
      </c>
      <c r="AK45" s="122">
        <v>-0.3</v>
      </c>
      <c r="AL45" s="122">
        <v>0.7</v>
      </c>
      <c r="AM45" s="122">
        <v>1.6</v>
      </c>
      <c r="AN45" s="122">
        <v>2.8</v>
      </c>
      <c r="AO45" s="122">
        <v>2.2999999999999998</v>
      </c>
      <c r="AP45" s="122">
        <v>0.1</v>
      </c>
      <c r="AQ45" s="122">
        <v>-1</v>
      </c>
      <c r="AR45" s="122">
        <v>0</v>
      </c>
      <c r="AS45" s="122">
        <v>0.6</v>
      </c>
      <c r="AT45" s="122">
        <v>-0.7</v>
      </c>
      <c r="AU45" s="122">
        <v>-0.6</v>
      </c>
      <c r="AV45" s="122">
        <v>0.9</v>
      </c>
      <c r="AW45" s="122">
        <v>1.3</v>
      </c>
      <c r="AX45" s="122">
        <v>2</v>
      </c>
      <c r="AY45" s="122">
        <v>2.2000000000000002</v>
      </c>
      <c r="AZ45" s="122">
        <v>2</v>
      </c>
      <c r="BA45" s="122">
        <v>0</v>
      </c>
      <c r="BB45" s="122">
        <v>1.5</v>
      </c>
      <c r="BC45" s="122">
        <v>3.2</v>
      </c>
      <c r="BD45" s="122">
        <v>1.8</v>
      </c>
      <c r="BE45" s="122">
        <v>0.5</v>
      </c>
      <c r="BF45" s="122">
        <v>0.1</v>
      </c>
      <c r="BG45" s="122">
        <v>0.1</v>
      </c>
      <c r="BH45" s="122">
        <v>-0.1</v>
      </c>
      <c r="BI45" s="122">
        <v>-0.1</v>
      </c>
    </row>
    <row r="46" spans="1:61" ht="15" customHeight="1" x14ac:dyDescent="0.25">
      <c r="A46" s="119" t="s">
        <v>127</v>
      </c>
      <c r="B46" s="122">
        <v>-9.5</v>
      </c>
      <c r="C46" s="122">
        <v>24.4</v>
      </c>
      <c r="D46" s="122">
        <v>48.6</v>
      </c>
      <c r="E46" s="122">
        <v>1.7</v>
      </c>
      <c r="F46" s="122">
        <v>15.7</v>
      </c>
      <c r="G46" s="122">
        <v>26.2</v>
      </c>
      <c r="H46" s="122">
        <v>12.7</v>
      </c>
      <c r="I46" s="122">
        <v>-5.3</v>
      </c>
      <c r="J46" s="122">
        <v>2.8</v>
      </c>
      <c r="K46" s="122">
        <v>5.4</v>
      </c>
      <c r="L46" s="122">
        <v>0</v>
      </c>
      <c r="M46" s="122">
        <v>25.6</v>
      </c>
      <c r="N46" s="122">
        <v>33.799999999999997</v>
      </c>
      <c r="O46" s="122">
        <v>22.9</v>
      </c>
      <c r="P46" s="122">
        <v>-1.4</v>
      </c>
      <c r="Q46" s="122">
        <v>-6.7</v>
      </c>
      <c r="R46" s="122">
        <v>-6.7</v>
      </c>
      <c r="S46" s="122">
        <v>-1</v>
      </c>
      <c r="T46" s="122">
        <v>1.3</v>
      </c>
      <c r="U46" s="122">
        <v>-6.4</v>
      </c>
      <c r="V46" s="122">
        <v>-6.8</v>
      </c>
      <c r="W46" s="122">
        <v>-4.5</v>
      </c>
      <c r="X46" s="122">
        <v>1.7</v>
      </c>
      <c r="Y46" s="122">
        <v>14.6</v>
      </c>
      <c r="Z46" s="122">
        <v>12.7</v>
      </c>
      <c r="AA46" s="122">
        <v>-1.9</v>
      </c>
      <c r="AB46" s="122" t="s">
        <v>153</v>
      </c>
      <c r="AC46" s="122">
        <v>-4</v>
      </c>
      <c r="AD46" s="122">
        <v>-6.6</v>
      </c>
      <c r="AE46" s="122">
        <v>-15.6</v>
      </c>
      <c r="AF46" s="122">
        <v>-10</v>
      </c>
      <c r="AG46" s="122">
        <v>-7.2</v>
      </c>
      <c r="AH46" s="122">
        <v>-4.7</v>
      </c>
      <c r="AI46" s="122">
        <v>11.6</v>
      </c>
      <c r="AJ46" s="122">
        <v>19.899999999999999</v>
      </c>
      <c r="AK46" s="122">
        <v>15.2</v>
      </c>
      <c r="AL46" s="122">
        <v>3.8</v>
      </c>
      <c r="AM46" s="122">
        <v>-12.2</v>
      </c>
      <c r="AN46" s="122">
        <v>-11.2</v>
      </c>
      <c r="AO46" s="122">
        <v>-8.4</v>
      </c>
      <c r="AP46" s="122">
        <v>14.5</v>
      </c>
      <c r="AQ46" s="122">
        <v>11.9</v>
      </c>
      <c r="AR46" s="122">
        <v>-0.7</v>
      </c>
      <c r="AS46" s="122">
        <v>14.5</v>
      </c>
      <c r="AT46" s="122">
        <v>21.2</v>
      </c>
      <c r="AU46" s="122">
        <v>1.2</v>
      </c>
      <c r="AV46" s="122">
        <v>-5.0999999999999996</v>
      </c>
      <c r="AW46" s="122">
        <v>-10.9</v>
      </c>
      <c r="AX46" s="122">
        <v>-15.3</v>
      </c>
      <c r="AY46" s="122">
        <v>-15.9</v>
      </c>
      <c r="AZ46" s="122">
        <v>-7.8</v>
      </c>
      <c r="BA46" s="122">
        <v>9.9</v>
      </c>
      <c r="BB46" s="122">
        <v>-12.3</v>
      </c>
      <c r="BC46" s="122">
        <v>-14.2</v>
      </c>
      <c r="BD46" s="122">
        <v>3</v>
      </c>
      <c r="BE46" s="122">
        <v>13.3</v>
      </c>
      <c r="BF46" s="122">
        <v>5</v>
      </c>
      <c r="BG46" s="122">
        <v>5</v>
      </c>
      <c r="BH46" s="122">
        <v>4.7</v>
      </c>
      <c r="BI46" s="122">
        <v>4.5</v>
      </c>
    </row>
    <row r="47" spans="1:61" ht="15" customHeight="1" x14ac:dyDescent="0.25">
      <c r="A47" s="119" t="s">
        <v>128</v>
      </c>
      <c r="B47" s="122">
        <v>1.6</v>
      </c>
      <c r="C47" s="122">
        <v>1.9</v>
      </c>
      <c r="D47" s="122">
        <v>1.9</v>
      </c>
      <c r="E47" s="122">
        <v>2.1</v>
      </c>
      <c r="F47" s="122">
        <v>1.3</v>
      </c>
      <c r="G47" s="122">
        <v>1.7</v>
      </c>
      <c r="H47" s="122">
        <v>2.4</v>
      </c>
      <c r="I47" s="122">
        <v>2.1</v>
      </c>
      <c r="J47" s="122">
        <v>2.2999999999999998</v>
      </c>
      <c r="K47" s="122">
        <v>1</v>
      </c>
      <c r="L47" s="122">
        <v>2.2000000000000002</v>
      </c>
      <c r="M47" s="122">
        <v>1.5</v>
      </c>
      <c r="N47" s="122">
        <v>1.5</v>
      </c>
      <c r="O47" s="122">
        <v>0.6</v>
      </c>
      <c r="P47" s="122">
        <v>2.4</v>
      </c>
      <c r="Q47" s="122">
        <v>1.6</v>
      </c>
      <c r="R47" s="122">
        <v>0.9</v>
      </c>
      <c r="S47" s="122">
        <v>-0.2</v>
      </c>
      <c r="T47" s="122">
        <v>0.5</v>
      </c>
      <c r="U47" s="122">
        <v>-1.1000000000000001</v>
      </c>
      <c r="V47" s="122">
        <v>-1.4</v>
      </c>
      <c r="W47" s="122">
        <v>0.2</v>
      </c>
      <c r="X47" s="122">
        <v>-0.8</v>
      </c>
      <c r="Y47" s="122">
        <v>0.6</v>
      </c>
      <c r="Z47" s="122">
        <v>-0.9</v>
      </c>
      <c r="AA47" s="122">
        <v>-1.8</v>
      </c>
      <c r="AB47" s="122" t="s">
        <v>153</v>
      </c>
      <c r="AC47" s="122">
        <v>-3.2</v>
      </c>
      <c r="AD47" s="122">
        <v>-2.5</v>
      </c>
      <c r="AE47" s="122">
        <v>-2</v>
      </c>
      <c r="AF47" s="122">
        <v>-1.6</v>
      </c>
      <c r="AG47" s="122">
        <v>-1.1000000000000001</v>
      </c>
      <c r="AH47" s="122">
        <v>0</v>
      </c>
      <c r="AI47" s="122">
        <v>0.9</v>
      </c>
      <c r="AJ47" s="122">
        <v>1.9</v>
      </c>
      <c r="AK47" s="122">
        <v>-0.3</v>
      </c>
      <c r="AL47" s="122">
        <v>-1.2</v>
      </c>
      <c r="AM47" s="122">
        <v>-0.6</v>
      </c>
      <c r="AN47" s="122">
        <v>-3.6</v>
      </c>
      <c r="AO47" s="122">
        <v>-2.7</v>
      </c>
      <c r="AP47" s="122">
        <v>-0.3</v>
      </c>
      <c r="AQ47" s="122">
        <v>2.1</v>
      </c>
      <c r="AR47" s="122">
        <v>1.2</v>
      </c>
      <c r="AS47" s="122">
        <v>-1.2</v>
      </c>
      <c r="AT47" s="122">
        <v>0.8</v>
      </c>
      <c r="AU47" s="122">
        <v>2</v>
      </c>
      <c r="AV47" s="122">
        <v>-0.5</v>
      </c>
      <c r="AW47" s="122">
        <v>1.4</v>
      </c>
      <c r="AX47" s="122">
        <v>0.8</v>
      </c>
      <c r="AY47" s="122">
        <v>-1.2</v>
      </c>
      <c r="AZ47" s="122">
        <v>-1.8</v>
      </c>
      <c r="BA47" s="122">
        <v>1.1000000000000001</v>
      </c>
      <c r="BB47" s="122">
        <v>-0.9</v>
      </c>
      <c r="BC47" s="122">
        <v>-4.4000000000000004</v>
      </c>
      <c r="BD47" s="122">
        <v>-2.1</v>
      </c>
      <c r="BE47" s="122">
        <v>0.3</v>
      </c>
      <c r="BF47" s="122">
        <v>1</v>
      </c>
      <c r="BG47" s="122">
        <v>0.7</v>
      </c>
      <c r="BH47" s="122">
        <v>0.4</v>
      </c>
      <c r="BI47" s="122">
        <v>0.1</v>
      </c>
    </row>
    <row r="48" spans="1:61" ht="15" customHeight="1" x14ac:dyDescent="0.25">
      <c r="A48" s="119" t="s">
        <v>129</v>
      </c>
      <c r="B48" s="122">
        <v>1.5</v>
      </c>
      <c r="C48" s="122">
        <v>2.2999999999999998</v>
      </c>
      <c r="D48" s="122">
        <v>0.7</v>
      </c>
      <c r="E48" s="122">
        <v>1.3</v>
      </c>
      <c r="F48" s="122">
        <v>1.4</v>
      </c>
      <c r="G48" s="122">
        <v>1</v>
      </c>
      <c r="H48" s="122">
        <v>1.7</v>
      </c>
      <c r="I48" s="122">
        <v>0.2</v>
      </c>
      <c r="J48" s="122">
        <v>1.2</v>
      </c>
      <c r="K48" s="122">
        <v>2.4</v>
      </c>
      <c r="L48" s="122">
        <v>1.6</v>
      </c>
      <c r="M48" s="122">
        <v>0.8</v>
      </c>
      <c r="N48" s="122">
        <v>0.6</v>
      </c>
      <c r="O48" s="122">
        <v>0.8</v>
      </c>
      <c r="P48" s="122">
        <v>0.8</v>
      </c>
      <c r="Q48" s="122">
        <v>1.2</v>
      </c>
      <c r="R48" s="122">
        <v>2</v>
      </c>
      <c r="S48" s="122">
        <v>2</v>
      </c>
      <c r="T48" s="122">
        <v>1.8</v>
      </c>
      <c r="U48" s="122">
        <v>2.1</v>
      </c>
      <c r="V48" s="122">
        <v>2.2000000000000002</v>
      </c>
      <c r="W48" s="122">
        <v>1.3</v>
      </c>
      <c r="X48" s="122">
        <v>1.3</v>
      </c>
      <c r="Y48" s="122">
        <v>1.3</v>
      </c>
      <c r="Z48" s="122">
        <v>1.5</v>
      </c>
      <c r="AA48" s="122">
        <v>1.8</v>
      </c>
      <c r="AB48" s="122" t="s">
        <v>153</v>
      </c>
      <c r="AC48" s="122">
        <v>1.6</v>
      </c>
      <c r="AD48" s="122">
        <v>2.4</v>
      </c>
      <c r="AE48" s="122">
        <v>1.2</v>
      </c>
      <c r="AF48" s="122">
        <v>2.1</v>
      </c>
      <c r="AG48" s="122">
        <v>1.4</v>
      </c>
      <c r="AH48" s="122">
        <v>1.7</v>
      </c>
      <c r="AI48" s="122">
        <v>1.2</v>
      </c>
      <c r="AJ48" s="122">
        <v>0.4</v>
      </c>
      <c r="AK48" s="122">
        <v>-0.2</v>
      </c>
      <c r="AL48" s="122">
        <v>0.9</v>
      </c>
      <c r="AM48" s="122">
        <v>1.2</v>
      </c>
      <c r="AN48" s="122">
        <v>2.1</v>
      </c>
      <c r="AO48" s="122">
        <v>1.1000000000000001</v>
      </c>
      <c r="AP48" s="122">
        <v>-0.1</v>
      </c>
      <c r="AQ48" s="122">
        <v>0</v>
      </c>
      <c r="AR48" s="122">
        <v>0.8</v>
      </c>
      <c r="AS48" s="122">
        <v>0.6</v>
      </c>
      <c r="AT48" s="122">
        <v>0.3</v>
      </c>
      <c r="AU48" s="122">
        <v>0</v>
      </c>
      <c r="AV48" s="122">
        <v>0.5</v>
      </c>
      <c r="AW48" s="122">
        <v>0.6</v>
      </c>
      <c r="AX48" s="122">
        <v>1.2</v>
      </c>
      <c r="AY48" s="122">
        <v>1.7</v>
      </c>
      <c r="AZ48" s="122">
        <v>1.8</v>
      </c>
      <c r="BA48" s="122">
        <v>0</v>
      </c>
      <c r="BB48" s="122">
        <v>1.3</v>
      </c>
      <c r="BC48" s="122">
        <v>3.2</v>
      </c>
      <c r="BD48" s="122">
        <v>1.4</v>
      </c>
      <c r="BE48" s="122">
        <v>0.6</v>
      </c>
      <c r="BF48" s="122">
        <v>0.1</v>
      </c>
      <c r="BG48" s="122">
        <v>0.1</v>
      </c>
      <c r="BH48" s="122">
        <v>0</v>
      </c>
      <c r="BI48" s="122">
        <v>0.1</v>
      </c>
    </row>
    <row r="49" spans="1:61" ht="15" customHeight="1" x14ac:dyDescent="0.25">
      <c r="A49" s="119"/>
      <c r="B49" s="122"/>
      <c r="C49" s="122"/>
      <c r="D49" s="122"/>
      <c r="E49" s="122"/>
      <c r="F49" s="122"/>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22"/>
      <c r="AW49" s="122"/>
      <c r="AX49" s="122"/>
      <c r="AY49" s="122"/>
      <c r="AZ49" s="122"/>
      <c r="BA49" s="122"/>
      <c r="BB49" s="122"/>
      <c r="BC49" s="122"/>
      <c r="BD49" s="122"/>
      <c r="BE49" s="122"/>
      <c r="BF49" s="122"/>
      <c r="BG49" s="122"/>
      <c r="BH49" s="122"/>
      <c r="BI49" s="122"/>
    </row>
    <row r="50" spans="1:61" ht="15" customHeight="1" x14ac:dyDescent="0.25">
      <c r="A50" s="119" t="s">
        <v>130</v>
      </c>
      <c r="B50" s="122"/>
      <c r="C50" s="122"/>
      <c r="D50" s="122"/>
      <c r="E50" s="122"/>
      <c r="F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22"/>
      <c r="AW50" s="122"/>
      <c r="AX50" s="122"/>
      <c r="AY50" s="122"/>
      <c r="AZ50" s="122"/>
      <c r="BA50" s="122"/>
      <c r="BB50" s="122"/>
      <c r="BC50" s="122"/>
      <c r="BD50" s="122"/>
      <c r="BE50" s="122"/>
      <c r="BF50" s="122"/>
      <c r="BG50" s="122"/>
      <c r="BH50" s="122"/>
      <c r="BI50" s="122"/>
    </row>
    <row r="51" spans="1:61" ht="15" customHeight="1" x14ac:dyDescent="0.25">
      <c r="A51" s="119" t="s">
        <v>131</v>
      </c>
      <c r="B51" s="122">
        <v>1.6</v>
      </c>
      <c r="C51" s="122">
        <v>1.2</v>
      </c>
      <c r="D51" s="122">
        <v>-0.2</v>
      </c>
      <c r="E51" s="122">
        <v>1.3</v>
      </c>
      <c r="F51" s="122">
        <v>1</v>
      </c>
      <c r="G51" s="122">
        <v>0.1</v>
      </c>
      <c r="H51" s="122">
        <v>1.2</v>
      </c>
      <c r="I51" s="122">
        <v>0.5</v>
      </c>
      <c r="J51" s="122">
        <v>1.2</v>
      </c>
      <c r="K51" s="122">
        <v>2.2999999999999998</v>
      </c>
      <c r="L51" s="122">
        <v>1.7</v>
      </c>
      <c r="M51" s="122">
        <v>-0.4</v>
      </c>
      <c r="N51" s="122">
        <v>-1.3</v>
      </c>
      <c r="O51" s="122">
        <v>-0.9</v>
      </c>
      <c r="P51" s="122">
        <v>1</v>
      </c>
      <c r="Q51" s="122">
        <v>1.9</v>
      </c>
      <c r="R51" s="122">
        <v>2.8</v>
      </c>
      <c r="S51" s="122">
        <v>2.2000000000000002</v>
      </c>
      <c r="T51" s="122">
        <v>1.8</v>
      </c>
      <c r="U51" s="122">
        <v>2.7</v>
      </c>
      <c r="V51" s="122">
        <v>2.9</v>
      </c>
      <c r="W51" s="122">
        <v>1.7</v>
      </c>
      <c r="X51" s="122">
        <v>1.3</v>
      </c>
      <c r="Y51" s="122">
        <v>0.5</v>
      </c>
      <c r="Z51" s="122">
        <v>0.8</v>
      </c>
      <c r="AA51" s="122">
        <v>2.1</v>
      </c>
      <c r="AB51" s="122" t="s">
        <v>153</v>
      </c>
      <c r="AC51" s="122">
        <v>2.1</v>
      </c>
      <c r="AD51" s="122">
        <v>3.1</v>
      </c>
      <c r="AE51" s="122">
        <v>2.4</v>
      </c>
      <c r="AF51" s="122">
        <v>2.9</v>
      </c>
      <c r="AG51" s="122">
        <v>1.8</v>
      </c>
      <c r="AH51" s="122">
        <v>2</v>
      </c>
      <c r="AI51" s="122">
        <v>0.7</v>
      </c>
      <c r="AJ51" s="122">
        <v>-0.6</v>
      </c>
      <c r="AK51" s="122">
        <v>-1.1000000000000001</v>
      </c>
      <c r="AL51" s="122">
        <v>0.7</v>
      </c>
      <c r="AM51" s="122">
        <v>2.2000000000000002</v>
      </c>
      <c r="AN51" s="122">
        <v>2.9</v>
      </c>
      <c r="AO51" s="122">
        <v>1.6</v>
      </c>
      <c r="AP51" s="122">
        <v>-0.9</v>
      </c>
      <c r="AQ51" s="122">
        <v>-0.7</v>
      </c>
      <c r="AR51" s="122">
        <v>0.9</v>
      </c>
      <c r="AS51" s="122">
        <v>-0.2</v>
      </c>
      <c r="AT51" s="122">
        <v>-1.2</v>
      </c>
      <c r="AU51" s="122">
        <v>-0.1</v>
      </c>
      <c r="AV51" s="122">
        <v>1</v>
      </c>
      <c r="AW51" s="122">
        <v>1.5</v>
      </c>
      <c r="AX51" s="122">
        <v>2.4</v>
      </c>
      <c r="AY51" s="122">
        <v>2.7</v>
      </c>
      <c r="AZ51" s="122">
        <v>2.2999999999999998</v>
      </c>
      <c r="BA51" s="122">
        <v>-0.4</v>
      </c>
      <c r="BB51" s="122">
        <v>2</v>
      </c>
      <c r="BC51" s="122">
        <v>3.9</v>
      </c>
      <c r="BD51" s="122">
        <v>1.3</v>
      </c>
      <c r="BE51" s="122">
        <v>0.1</v>
      </c>
      <c r="BF51" s="122">
        <v>-0.1</v>
      </c>
      <c r="BG51" s="122">
        <v>-0.1</v>
      </c>
      <c r="BH51" s="122">
        <v>-0.2</v>
      </c>
      <c r="BI51" s="122">
        <v>-0.1</v>
      </c>
    </row>
    <row r="52" spans="1:61" ht="15" customHeight="1" x14ac:dyDescent="0.25">
      <c r="A52" s="119" t="s">
        <v>132</v>
      </c>
      <c r="B52" s="122">
        <v>1.9</v>
      </c>
      <c r="C52" s="122">
        <v>1.2</v>
      </c>
      <c r="D52" s="122">
        <v>-0.6</v>
      </c>
      <c r="E52" s="122">
        <v>1</v>
      </c>
      <c r="F52" s="122">
        <v>0.8</v>
      </c>
      <c r="G52" s="122">
        <v>0.2</v>
      </c>
      <c r="H52" s="122">
        <v>1.2</v>
      </c>
      <c r="I52" s="122">
        <v>1.4</v>
      </c>
      <c r="J52" s="122">
        <v>1.5</v>
      </c>
      <c r="K52" s="122">
        <v>2.2999999999999998</v>
      </c>
      <c r="L52" s="122">
        <v>1.3</v>
      </c>
      <c r="M52" s="122">
        <v>-0.7</v>
      </c>
      <c r="N52" s="122">
        <v>-1.9</v>
      </c>
      <c r="O52" s="122">
        <v>-1.2</v>
      </c>
      <c r="P52" s="122">
        <v>0.8</v>
      </c>
      <c r="Q52" s="122">
        <v>1.9</v>
      </c>
      <c r="R52" s="122">
        <v>2.5</v>
      </c>
      <c r="S52" s="122">
        <v>2.1</v>
      </c>
      <c r="T52" s="122">
        <v>2.1</v>
      </c>
      <c r="U52" s="122">
        <v>3.1</v>
      </c>
      <c r="V52" s="122">
        <v>3.5</v>
      </c>
      <c r="W52" s="122">
        <v>2.1</v>
      </c>
      <c r="X52" s="122">
        <v>1.3</v>
      </c>
      <c r="Y52" s="122">
        <v>0.1</v>
      </c>
      <c r="Z52" s="122">
        <v>0.6</v>
      </c>
      <c r="AA52" s="122">
        <v>2.5</v>
      </c>
      <c r="AB52" s="122" t="s">
        <v>153</v>
      </c>
      <c r="AC52" s="122">
        <v>2.4</v>
      </c>
      <c r="AD52" s="122">
        <v>3.3</v>
      </c>
      <c r="AE52" s="122">
        <v>3.5</v>
      </c>
      <c r="AF52" s="122">
        <v>3.7</v>
      </c>
      <c r="AG52" s="122">
        <v>2.6</v>
      </c>
      <c r="AH52" s="122">
        <v>2.5</v>
      </c>
      <c r="AI52" s="122">
        <v>0.8</v>
      </c>
      <c r="AJ52" s="122">
        <v>-0.5</v>
      </c>
      <c r="AK52" s="122">
        <v>-1.6</v>
      </c>
      <c r="AL52" s="122">
        <v>0.5</v>
      </c>
      <c r="AM52" s="122">
        <v>1.9</v>
      </c>
      <c r="AN52" s="122">
        <v>2.9</v>
      </c>
      <c r="AO52" s="122">
        <v>1.8</v>
      </c>
      <c r="AP52" s="122">
        <v>-1</v>
      </c>
      <c r="AQ52" s="122">
        <v>-0.8</v>
      </c>
      <c r="AR52" s="122">
        <v>0.6</v>
      </c>
      <c r="AS52" s="122">
        <v>-0.6</v>
      </c>
      <c r="AT52" s="122">
        <v>-1.5</v>
      </c>
      <c r="AU52" s="122">
        <v>-0.6</v>
      </c>
      <c r="AV52" s="122">
        <v>1</v>
      </c>
      <c r="AW52" s="122">
        <v>1.5</v>
      </c>
      <c r="AX52" s="122">
        <v>2.6</v>
      </c>
      <c r="AY52" s="122">
        <v>2.9</v>
      </c>
      <c r="AZ52" s="122">
        <v>2.2000000000000002</v>
      </c>
      <c r="BA52" s="122">
        <v>-0.7</v>
      </c>
      <c r="BB52" s="122">
        <v>2</v>
      </c>
      <c r="BC52" s="122">
        <v>3.6</v>
      </c>
      <c r="BD52" s="122">
        <v>1.3</v>
      </c>
      <c r="BE52" s="122">
        <v>0.5</v>
      </c>
      <c r="BF52" s="122">
        <v>0.1</v>
      </c>
      <c r="BG52" s="122">
        <v>0</v>
      </c>
      <c r="BH52" s="122">
        <v>-0.1</v>
      </c>
      <c r="BI52" s="122">
        <v>-0.1</v>
      </c>
    </row>
    <row r="53" spans="1:61" ht="15" customHeight="1" x14ac:dyDescent="0.25">
      <c r="A53" s="119" t="s">
        <v>133</v>
      </c>
      <c r="B53" s="122">
        <v>0.2</v>
      </c>
      <c r="C53" s="122">
        <v>1.3</v>
      </c>
      <c r="D53" s="122">
        <v>1.6</v>
      </c>
      <c r="E53" s="122">
        <v>2.6</v>
      </c>
      <c r="F53" s="122">
        <v>1.4</v>
      </c>
      <c r="G53" s="122">
        <v>-0.2</v>
      </c>
      <c r="H53" s="122">
        <v>1.2</v>
      </c>
      <c r="I53" s="122">
        <v>-3.4</v>
      </c>
      <c r="J53" s="122">
        <v>-0.4</v>
      </c>
      <c r="K53" s="122">
        <v>2.2999999999999998</v>
      </c>
      <c r="L53" s="122">
        <v>3.7</v>
      </c>
      <c r="M53" s="122">
        <v>1.4</v>
      </c>
      <c r="N53" s="122">
        <v>1.1000000000000001</v>
      </c>
      <c r="O53" s="122">
        <v>0.2</v>
      </c>
      <c r="P53" s="122">
        <v>1.7</v>
      </c>
      <c r="Q53" s="122">
        <v>1.8</v>
      </c>
      <c r="R53" s="122">
        <v>4.0999999999999996</v>
      </c>
      <c r="S53" s="122">
        <v>2.4</v>
      </c>
      <c r="T53" s="122">
        <v>0.6</v>
      </c>
      <c r="U53" s="122">
        <v>0.9</v>
      </c>
      <c r="V53" s="122">
        <v>0</v>
      </c>
      <c r="W53" s="122">
        <v>-0.1</v>
      </c>
      <c r="X53" s="122">
        <v>1.1000000000000001</v>
      </c>
      <c r="Y53" s="122">
        <v>2.4</v>
      </c>
      <c r="Z53" s="122">
        <v>1.9</v>
      </c>
      <c r="AA53" s="122">
        <v>0.4</v>
      </c>
      <c r="AB53" s="122" t="s">
        <v>153</v>
      </c>
      <c r="AC53" s="122">
        <v>0.7</v>
      </c>
      <c r="AD53" s="122">
        <v>1.8</v>
      </c>
      <c r="AE53" s="122">
        <v>-2.7</v>
      </c>
      <c r="AF53" s="122">
        <v>-1.4</v>
      </c>
      <c r="AG53" s="122">
        <v>-2.4</v>
      </c>
      <c r="AH53" s="122">
        <v>-0.7</v>
      </c>
      <c r="AI53" s="122">
        <v>0.5</v>
      </c>
      <c r="AJ53" s="122">
        <v>-1.1000000000000001</v>
      </c>
      <c r="AK53" s="122">
        <v>1.3</v>
      </c>
      <c r="AL53" s="122">
        <v>1.7</v>
      </c>
      <c r="AM53" s="122">
        <v>3.7</v>
      </c>
      <c r="AN53" s="122">
        <v>3.3</v>
      </c>
      <c r="AO53" s="122">
        <v>0.7</v>
      </c>
      <c r="AP53" s="122">
        <v>-0.2</v>
      </c>
      <c r="AQ53" s="122">
        <v>0.1</v>
      </c>
      <c r="AR53" s="122">
        <v>2</v>
      </c>
      <c r="AS53" s="122">
        <v>1.9</v>
      </c>
      <c r="AT53" s="122">
        <v>0.7</v>
      </c>
      <c r="AU53" s="122">
        <v>2.2999999999999998</v>
      </c>
      <c r="AV53" s="122">
        <v>0.8</v>
      </c>
      <c r="AW53" s="122">
        <v>1.7</v>
      </c>
      <c r="AX53" s="122">
        <v>1.6</v>
      </c>
      <c r="AY53" s="122">
        <v>2</v>
      </c>
      <c r="AZ53" s="122">
        <v>2.5</v>
      </c>
      <c r="BA53" s="122">
        <v>1.2</v>
      </c>
      <c r="BB53" s="122">
        <v>1.8</v>
      </c>
      <c r="BC53" s="122">
        <v>5.6</v>
      </c>
      <c r="BD53" s="122">
        <v>1.5</v>
      </c>
      <c r="BE53" s="122">
        <v>-1.5</v>
      </c>
      <c r="BF53" s="122">
        <v>-1</v>
      </c>
      <c r="BG53" s="122">
        <v>-0.7</v>
      </c>
      <c r="BH53" s="122">
        <v>-0.6</v>
      </c>
      <c r="BI53" s="122">
        <v>-0.5</v>
      </c>
    </row>
    <row r="54" spans="1:61" ht="15" customHeight="1" x14ac:dyDescent="0.25">
      <c r="A54" s="119" t="s">
        <v>134</v>
      </c>
      <c r="B54" s="122">
        <v>1.8</v>
      </c>
      <c r="C54" s="122">
        <v>3.3</v>
      </c>
      <c r="D54" s="122">
        <v>3.1</v>
      </c>
      <c r="E54" s="122">
        <v>1.7</v>
      </c>
      <c r="F54" s="122">
        <v>2.6</v>
      </c>
      <c r="G54" s="122">
        <v>2.5</v>
      </c>
      <c r="H54" s="122">
        <v>4.0999999999999996</v>
      </c>
      <c r="I54" s="122">
        <v>2.7</v>
      </c>
      <c r="J54" s="122">
        <v>1.9</v>
      </c>
      <c r="K54" s="122">
        <v>2.6</v>
      </c>
      <c r="L54" s="122">
        <v>1.7</v>
      </c>
      <c r="M54" s="122">
        <v>2.1</v>
      </c>
      <c r="N54" s="122">
        <v>0.9</v>
      </c>
      <c r="O54" s="122">
        <v>0</v>
      </c>
      <c r="P54" s="122">
        <v>-0.6</v>
      </c>
      <c r="Q54" s="122">
        <v>1.3</v>
      </c>
      <c r="R54" s="122">
        <v>0.7</v>
      </c>
      <c r="S54" s="122">
        <v>1.6</v>
      </c>
      <c r="T54" s="122">
        <v>0</v>
      </c>
      <c r="U54" s="122">
        <v>0.9</v>
      </c>
      <c r="V54" s="122">
        <v>0.3</v>
      </c>
      <c r="W54" s="122">
        <v>-0.7</v>
      </c>
      <c r="X54" s="122">
        <v>-1</v>
      </c>
      <c r="Y54" s="122">
        <v>0.2</v>
      </c>
      <c r="Z54" s="122">
        <v>-0.1</v>
      </c>
      <c r="AA54" s="122">
        <v>-3</v>
      </c>
      <c r="AB54" s="122" t="s">
        <v>153</v>
      </c>
      <c r="AC54" s="122">
        <v>-1.5</v>
      </c>
      <c r="AD54" s="122">
        <v>0.8</v>
      </c>
      <c r="AE54" s="122">
        <v>0.6</v>
      </c>
      <c r="AF54" s="122">
        <v>2.2999999999999998</v>
      </c>
      <c r="AG54" s="122">
        <v>1.7</v>
      </c>
      <c r="AH54" s="122">
        <v>2.6</v>
      </c>
      <c r="AI54" s="122">
        <v>3.3</v>
      </c>
      <c r="AJ54" s="122">
        <v>2.4</v>
      </c>
      <c r="AK54" s="122">
        <v>0.3</v>
      </c>
      <c r="AL54" s="122">
        <v>-0.7</v>
      </c>
      <c r="AM54" s="122">
        <v>-1</v>
      </c>
      <c r="AN54" s="122">
        <v>1.8</v>
      </c>
      <c r="AO54" s="122">
        <v>1.6</v>
      </c>
      <c r="AP54" s="122">
        <v>2</v>
      </c>
      <c r="AQ54" s="122">
        <v>1.3</v>
      </c>
      <c r="AR54" s="122">
        <v>-1.3</v>
      </c>
      <c r="AS54" s="122">
        <v>-1</v>
      </c>
      <c r="AT54" s="122">
        <v>-0.7</v>
      </c>
      <c r="AU54" s="122">
        <v>-0.9</v>
      </c>
      <c r="AV54" s="122">
        <v>-0.3</v>
      </c>
      <c r="AW54" s="122">
        <v>0.6</v>
      </c>
      <c r="AX54" s="122">
        <v>1.4</v>
      </c>
      <c r="AY54" s="122">
        <v>1.6</v>
      </c>
      <c r="AZ54" s="122">
        <v>2.4</v>
      </c>
      <c r="BA54" s="122">
        <v>2.7</v>
      </c>
      <c r="BB54" s="122">
        <v>3.5</v>
      </c>
      <c r="BC54" s="122">
        <v>3.8</v>
      </c>
      <c r="BD54" s="122">
        <v>0.2</v>
      </c>
      <c r="BE54" s="122">
        <v>2.4</v>
      </c>
      <c r="BF54" s="122">
        <v>0.1</v>
      </c>
      <c r="BG54" s="122">
        <v>0.1</v>
      </c>
      <c r="BH54" s="122">
        <v>0.4</v>
      </c>
      <c r="BI54" s="122">
        <v>1.3</v>
      </c>
    </row>
    <row r="55" spans="1:61" ht="15" customHeight="1" x14ac:dyDescent="0.25">
      <c r="A55" s="119" t="s">
        <v>135</v>
      </c>
      <c r="B55" s="122">
        <v>-8.5</v>
      </c>
      <c r="C55" s="122">
        <v>1</v>
      </c>
      <c r="D55" s="122">
        <v>-0.7</v>
      </c>
      <c r="E55" s="122">
        <v>1.2</v>
      </c>
      <c r="F55" s="122">
        <v>0.7</v>
      </c>
      <c r="G55" s="122">
        <v>-0.2</v>
      </c>
      <c r="H55" s="122">
        <v>0.8</v>
      </c>
      <c r="I55" s="122">
        <v>0.1</v>
      </c>
      <c r="J55" s="122">
        <v>1</v>
      </c>
      <c r="K55" s="122">
        <v>2.2000000000000002</v>
      </c>
      <c r="L55" s="122">
        <v>1.7</v>
      </c>
      <c r="M55" s="122">
        <v>-0.8</v>
      </c>
      <c r="N55" s="122">
        <v>-1.7</v>
      </c>
      <c r="O55" s="122">
        <v>-1.1000000000000001</v>
      </c>
      <c r="P55" s="122">
        <v>1.2</v>
      </c>
      <c r="Q55" s="122">
        <v>2</v>
      </c>
      <c r="R55" s="122">
        <v>3.1</v>
      </c>
      <c r="S55" s="122">
        <v>2.2999999999999998</v>
      </c>
      <c r="T55" s="122">
        <v>2.1</v>
      </c>
      <c r="U55" s="122">
        <v>3</v>
      </c>
      <c r="V55" s="122">
        <v>3.3</v>
      </c>
      <c r="W55" s="122">
        <v>2.1</v>
      </c>
      <c r="X55" s="122">
        <v>1.6</v>
      </c>
      <c r="Y55" s="122">
        <v>0.6</v>
      </c>
      <c r="Z55" s="122">
        <v>0.9</v>
      </c>
      <c r="AA55" s="122">
        <v>2.8</v>
      </c>
      <c r="AB55" s="122" t="s">
        <v>153</v>
      </c>
      <c r="AC55" s="122">
        <v>2.6</v>
      </c>
      <c r="AD55" s="122">
        <v>3.4</v>
      </c>
      <c r="AE55" s="122">
        <v>2.6</v>
      </c>
      <c r="AF55" s="122">
        <v>2.9</v>
      </c>
      <c r="AG55" s="122">
        <v>1.9</v>
      </c>
      <c r="AH55" s="122">
        <v>1.9</v>
      </c>
      <c r="AI55" s="122">
        <v>0.4</v>
      </c>
      <c r="AJ55" s="122">
        <v>-0.9</v>
      </c>
      <c r="AK55" s="122">
        <v>-1.3</v>
      </c>
      <c r="AL55" s="122">
        <v>0.8</v>
      </c>
      <c r="AM55" s="122">
        <v>2.6</v>
      </c>
      <c r="AN55" s="122">
        <v>3.1</v>
      </c>
      <c r="AO55" s="122">
        <v>1.6</v>
      </c>
      <c r="AP55" s="122">
        <v>-1.2</v>
      </c>
      <c r="AQ55" s="122">
        <v>-0.9</v>
      </c>
      <c r="AR55" s="122">
        <v>1.1000000000000001</v>
      </c>
      <c r="AS55" s="122">
        <v>-0.1</v>
      </c>
      <c r="AT55" s="122">
        <v>-1.2</v>
      </c>
      <c r="AU55" s="122">
        <v>0</v>
      </c>
      <c r="AV55" s="122">
        <v>1.1000000000000001</v>
      </c>
      <c r="AW55" s="122">
        <v>1.6</v>
      </c>
      <c r="AX55" s="122">
        <v>2.5</v>
      </c>
      <c r="AY55" s="122">
        <v>2.9</v>
      </c>
      <c r="AZ55" s="122">
        <v>2.2999999999999998</v>
      </c>
      <c r="BA55" s="122">
        <v>-0.8</v>
      </c>
      <c r="BB55" s="122">
        <v>1.8</v>
      </c>
      <c r="BC55" s="122">
        <v>3.9</v>
      </c>
      <c r="BD55" s="122">
        <v>1.4</v>
      </c>
      <c r="BE55" s="122">
        <v>-0.1</v>
      </c>
      <c r="BF55" s="122">
        <v>-0.1</v>
      </c>
      <c r="BG55" s="122">
        <v>-0.1</v>
      </c>
      <c r="BH55" s="122">
        <v>-0.3</v>
      </c>
      <c r="BI55" s="122">
        <v>-0.3</v>
      </c>
    </row>
    <row r="56" spans="1:61" ht="15" customHeight="1" x14ac:dyDescent="0.25">
      <c r="A56" s="119" t="s">
        <v>136</v>
      </c>
      <c r="B56" s="122">
        <v>2</v>
      </c>
      <c r="C56" s="122">
        <v>0.9</v>
      </c>
      <c r="D56" s="122">
        <v>-1.2</v>
      </c>
      <c r="E56" s="122">
        <v>0.9</v>
      </c>
      <c r="F56" s="122">
        <v>0.5</v>
      </c>
      <c r="G56" s="122">
        <v>-0.2</v>
      </c>
      <c r="H56" s="122">
        <v>0.7</v>
      </c>
      <c r="I56" s="122">
        <v>1.1000000000000001</v>
      </c>
      <c r="J56" s="122">
        <v>1.4</v>
      </c>
      <c r="K56" s="122">
        <v>2.2000000000000002</v>
      </c>
      <c r="L56" s="122">
        <v>1.2</v>
      </c>
      <c r="M56" s="122">
        <v>-1.3</v>
      </c>
      <c r="N56" s="122">
        <v>-2.5</v>
      </c>
      <c r="O56" s="122">
        <v>-1.5</v>
      </c>
      <c r="P56" s="122">
        <v>1</v>
      </c>
      <c r="Q56" s="122">
        <v>2.1</v>
      </c>
      <c r="R56" s="122">
        <v>2.8</v>
      </c>
      <c r="S56" s="122">
        <v>2.2999999999999998</v>
      </c>
      <c r="T56" s="122">
        <v>2.5</v>
      </c>
      <c r="U56" s="122">
        <v>3.6</v>
      </c>
      <c r="V56" s="122">
        <v>4.2</v>
      </c>
      <c r="W56" s="122">
        <v>2.7</v>
      </c>
      <c r="X56" s="122">
        <v>1.8</v>
      </c>
      <c r="Y56" s="122">
        <v>0.1</v>
      </c>
      <c r="Z56" s="122">
        <v>0.7</v>
      </c>
      <c r="AA56" s="122">
        <v>3.5</v>
      </c>
      <c r="AB56" s="122" t="s">
        <v>153</v>
      </c>
      <c r="AC56" s="122">
        <v>3</v>
      </c>
      <c r="AD56" s="122">
        <v>3.8</v>
      </c>
      <c r="AE56" s="122">
        <v>3.9</v>
      </c>
      <c r="AF56" s="122">
        <v>3.9</v>
      </c>
      <c r="AG56" s="122">
        <v>2.8</v>
      </c>
      <c r="AH56" s="122">
        <v>2.5</v>
      </c>
      <c r="AI56" s="122">
        <v>0.4</v>
      </c>
      <c r="AJ56" s="122">
        <v>-0.9</v>
      </c>
      <c r="AK56" s="122">
        <v>-1.8</v>
      </c>
      <c r="AL56" s="122">
        <v>0.7</v>
      </c>
      <c r="AM56" s="122">
        <v>2.2999999999999998</v>
      </c>
      <c r="AN56" s="122">
        <v>3.1</v>
      </c>
      <c r="AO56" s="122">
        <v>1.8</v>
      </c>
      <c r="AP56" s="122">
        <v>-1.4</v>
      </c>
      <c r="AQ56" s="122">
        <v>-1.2</v>
      </c>
      <c r="AR56" s="122">
        <v>1</v>
      </c>
      <c r="AS56" s="122">
        <v>-0.5</v>
      </c>
      <c r="AT56" s="122">
        <v>-1.6</v>
      </c>
      <c r="AU56" s="122">
        <v>-0.5</v>
      </c>
      <c r="AV56" s="122">
        <v>1.2</v>
      </c>
      <c r="AW56" s="122">
        <v>1.7</v>
      </c>
      <c r="AX56" s="122">
        <v>2.8</v>
      </c>
      <c r="AY56" s="122">
        <v>3.1</v>
      </c>
      <c r="AZ56" s="122">
        <v>2.2999999999999998</v>
      </c>
      <c r="BA56" s="122">
        <v>-1.2</v>
      </c>
      <c r="BB56" s="122">
        <v>1.8</v>
      </c>
      <c r="BC56" s="122">
        <v>3.6</v>
      </c>
      <c r="BD56" s="122">
        <v>1.4</v>
      </c>
      <c r="BE56" s="122">
        <v>0.2</v>
      </c>
      <c r="BF56" s="122">
        <v>0.1</v>
      </c>
      <c r="BG56" s="122">
        <v>0</v>
      </c>
      <c r="BH56" s="122">
        <v>-0.2</v>
      </c>
      <c r="BI56" s="122">
        <v>-0.3</v>
      </c>
    </row>
    <row r="57" spans="1:61" ht="15" customHeight="1" x14ac:dyDescent="0.25">
      <c r="A57" s="119" t="s">
        <v>137</v>
      </c>
      <c r="B57" s="122">
        <v>-35.1</v>
      </c>
      <c r="C57" s="122">
        <v>1.2</v>
      </c>
      <c r="D57" s="122">
        <v>1.6</v>
      </c>
      <c r="E57" s="122">
        <v>2.5</v>
      </c>
      <c r="F57" s="122">
        <v>1.4</v>
      </c>
      <c r="G57" s="122">
        <v>-0.2</v>
      </c>
      <c r="H57" s="122">
        <v>1.1000000000000001</v>
      </c>
      <c r="I57" s="122">
        <v>-3.5</v>
      </c>
      <c r="J57" s="122">
        <v>-0.3</v>
      </c>
      <c r="K57" s="122">
        <v>2.1</v>
      </c>
      <c r="L57" s="122">
        <v>3.6</v>
      </c>
      <c r="M57" s="122">
        <v>1.4</v>
      </c>
      <c r="N57" s="122">
        <v>1.2</v>
      </c>
      <c r="O57" s="122">
        <v>0.3</v>
      </c>
      <c r="P57" s="122">
        <v>1.9</v>
      </c>
      <c r="Q57" s="122">
        <v>1.8</v>
      </c>
      <c r="R57" s="122">
        <v>4.2</v>
      </c>
      <c r="S57" s="122">
        <v>2.2999999999999998</v>
      </c>
      <c r="T57" s="122">
        <v>0.7</v>
      </c>
      <c r="U57" s="122">
        <v>0.9</v>
      </c>
      <c r="V57" s="122">
        <v>-0.1</v>
      </c>
      <c r="W57" s="122">
        <v>-0.2</v>
      </c>
      <c r="X57" s="122">
        <v>1.1000000000000001</v>
      </c>
      <c r="Y57" s="122">
        <v>2.5</v>
      </c>
      <c r="Z57" s="122">
        <v>1.8</v>
      </c>
      <c r="AA57" s="122">
        <v>0.3</v>
      </c>
      <c r="AB57" s="122" t="s">
        <v>153</v>
      </c>
      <c r="AC57" s="122">
        <v>0.9</v>
      </c>
      <c r="AD57" s="122">
        <v>1.8</v>
      </c>
      <c r="AE57" s="122">
        <v>-2.6</v>
      </c>
      <c r="AF57" s="122">
        <v>-1.1000000000000001</v>
      </c>
      <c r="AG57" s="122">
        <v>-2.4</v>
      </c>
      <c r="AH57" s="122">
        <v>-0.7</v>
      </c>
      <c r="AI57" s="122">
        <v>0.5</v>
      </c>
      <c r="AJ57" s="122">
        <v>-1</v>
      </c>
      <c r="AK57" s="122">
        <v>1</v>
      </c>
      <c r="AL57" s="122">
        <v>1.5</v>
      </c>
      <c r="AM57" s="122">
        <v>4.0999999999999996</v>
      </c>
      <c r="AN57" s="122">
        <v>3.1</v>
      </c>
      <c r="AO57" s="122">
        <v>0.6</v>
      </c>
      <c r="AP57" s="122">
        <v>-0.4</v>
      </c>
      <c r="AQ57" s="122">
        <v>0.1</v>
      </c>
      <c r="AR57" s="122">
        <v>1.8</v>
      </c>
      <c r="AS57" s="122">
        <v>1.7</v>
      </c>
      <c r="AT57" s="122">
        <v>0.6</v>
      </c>
      <c r="AU57" s="122">
        <v>2.1</v>
      </c>
      <c r="AV57" s="122">
        <v>0.8</v>
      </c>
      <c r="AW57" s="122">
        <v>1.6</v>
      </c>
      <c r="AX57" s="122">
        <v>1.4</v>
      </c>
      <c r="AY57" s="122">
        <v>1.9</v>
      </c>
      <c r="AZ57" s="122">
        <v>2.2999999999999998</v>
      </c>
      <c r="BA57" s="122">
        <v>1.1000000000000001</v>
      </c>
      <c r="BB57" s="122">
        <v>1.7</v>
      </c>
      <c r="BC57" s="122">
        <v>5.5</v>
      </c>
      <c r="BD57" s="122">
        <v>1.7</v>
      </c>
      <c r="BE57" s="122">
        <v>-1.5</v>
      </c>
      <c r="BF57" s="122">
        <v>-0.9</v>
      </c>
      <c r="BG57" s="122">
        <v>-0.6</v>
      </c>
      <c r="BH57" s="122">
        <v>-0.6</v>
      </c>
      <c r="BI57" s="122">
        <v>-0.6</v>
      </c>
    </row>
    <row r="58" spans="1:61" ht="15" customHeight="1" x14ac:dyDescent="0.25">
      <c r="A58" s="119" t="s">
        <v>138</v>
      </c>
      <c r="B58" s="122">
        <v>5.4</v>
      </c>
      <c r="C58" s="122">
        <v>8.4</v>
      </c>
      <c r="D58" s="122">
        <v>6.6</v>
      </c>
      <c r="E58" s="122">
        <v>8.6</v>
      </c>
      <c r="F58" s="122">
        <v>5</v>
      </c>
      <c r="G58" s="122">
        <v>3.6</v>
      </c>
      <c r="H58" s="122">
        <v>3.8</v>
      </c>
      <c r="I58" s="122">
        <v>2.2000000000000002</v>
      </c>
      <c r="J58" s="122">
        <v>2.5</v>
      </c>
      <c r="K58" s="122">
        <v>2.9</v>
      </c>
      <c r="L58" s="122">
        <v>3.8</v>
      </c>
      <c r="M58" s="122">
        <v>3.7</v>
      </c>
      <c r="N58" s="122">
        <v>3.1</v>
      </c>
      <c r="O58" s="122">
        <v>1.6</v>
      </c>
      <c r="P58" s="122">
        <v>1.5</v>
      </c>
      <c r="Q58" s="122">
        <v>1.4</v>
      </c>
      <c r="R58" s="122">
        <v>4.7</v>
      </c>
      <c r="S58" s="122">
        <v>1</v>
      </c>
      <c r="T58" s="122">
        <v>1.3</v>
      </c>
      <c r="U58" s="122">
        <v>1.4</v>
      </c>
      <c r="V58" s="122">
        <v>2.6</v>
      </c>
      <c r="W58" s="122">
        <v>1.6</v>
      </c>
      <c r="X58" s="122">
        <v>2.7</v>
      </c>
      <c r="Y58" s="122">
        <v>1.6</v>
      </c>
      <c r="Z58" s="122">
        <v>1.3</v>
      </c>
      <c r="AA58" s="122">
        <v>-0.3</v>
      </c>
      <c r="AB58" s="122" t="s">
        <v>153</v>
      </c>
      <c r="AC58" s="122">
        <v>3</v>
      </c>
      <c r="AD58" s="122">
        <v>3.5</v>
      </c>
      <c r="AE58" s="122">
        <v>3.5</v>
      </c>
      <c r="AF58" s="122">
        <v>2.7</v>
      </c>
      <c r="AG58" s="122">
        <v>1.3</v>
      </c>
      <c r="AH58" s="122">
        <v>4.3</v>
      </c>
      <c r="AI58" s="122">
        <v>5.3</v>
      </c>
      <c r="AJ58" s="122">
        <v>4.3</v>
      </c>
      <c r="AK58" s="122">
        <v>0</v>
      </c>
      <c r="AL58" s="122">
        <v>3.4</v>
      </c>
      <c r="AM58" s="122">
        <v>2.9</v>
      </c>
      <c r="AN58" s="122">
        <v>2.9</v>
      </c>
      <c r="AO58" s="122">
        <v>3.6</v>
      </c>
      <c r="AP58" s="122">
        <v>2.7</v>
      </c>
      <c r="AQ58" s="122">
        <v>4</v>
      </c>
      <c r="AR58" s="122">
        <v>1.9</v>
      </c>
      <c r="AS58" s="122">
        <v>1.1000000000000001</v>
      </c>
      <c r="AT58" s="122">
        <v>-0.6</v>
      </c>
      <c r="AU58" s="122">
        <v>-2.1</v>
      </c>
      <c r="AV58" s="122">
        <v>-1.4</v>
      </c>
      <c r="AW58" s="122">
        <v>-0.1</v>
      </c>
      <c r="AX58" s="122">
        <v>2</v>
      </c>
      <c r="AY58" s="122">
        <v>2.6</v>
      </c>
      <c r="AZ58" s="122">
        <v>3.8</v>
      </c>
      <c r="BA58" s="122">
        <v>2.9</v>
      </c>
      <c r="BB58" s="122">
        <v>2.7</v>
      </c>
      <c r="BC58" s="122">
        <v>2.5</v>
      </c>
      <c r="BD58" s="122">
        <v>2.5</v>
      </c>
      <c r="BE58" s="122">
        <v>2</v>
      </c>
      <c r="BF58" s="122">
        <v>2.6</v>
      </c>
      <c r="BG58" s="122">
        <v>2.4</v>
      </c>
      <c r="BH58" s="122">
        <v>2.1</v>
      </c>
      <c r="BI58" s="122">
        <v>2.2000000000000002</v>
      </c>
    </row>
    <row r="59" spans="1:61" ht="15" customHeight="1" x14ac:dyDescent="0.25">
      <c r="A59" s="119"/>
      <c r="B59" s="122"/>
      <c r="C59" s="122"/>
      <c r="D59" s="122"/>
      <c r="E59" s="122"/>
      <c r="F59" s="122"/>
      <c r="G59" s="122"/>
      <c r="H59" s="122"/>
      <c r="I59" s="122"/>
      <c r="J59" s="122"/>
      <c r="K59" s="122"/>
      <c r="L59" s="122"/>
      <c r="M59" s="122"/>
      <c r="N59" s="122"/>
      <c r="O59" s="122"/>
      <c r="P59" s="122"/>
      <c r="Q59" s="122"/>
      <c r="R59" s="122"/>
      <c r="S59" s="122"/>
      <c r="T59" s="122"/>
      <c r="U59" s="122"/>
      <c r="V59" s="122"/>
      <c r="W59" s="122"/>
      <c r="X59" s="122"/>
      <c r="Y59" s="122"/>
      <c r="Z59" s="122"/>
      <c r="AA59" s="122"/>
      <c r="AB59" s="122"/>
      <c r="AC59" s="122"/>
      <c r="AD59" s="122"/>
      <c r="AE59" s="122"/>
      <c r="AF59" s="122"/>
      <c r="AG59" s="122"/>
      <c r="AH59" s="122"/>
      <c r="AI59" s="122"/>
      <c r="AJ59" s="122"/>
      <c r="AK59" s="122"/>
      <c r="AL59" s="122"/>
      <c r="AM59" s="122"/>
      <c r="AN59" s="122"/>
      <c r="AO59" s="122"/>
      <c r="AP59" s="122"/>
      <c r="AQ59" s="122"/>
      <c r="AR59" s="122"/>
      <c r="AS59" s="122"/>
      <c r="AT59" s="122"/>
      <c r="AU59" s="122"/>
      <c r="AV59" s="122"/>
      <c r="AW59" s="122"/>
      <c r="AX59" s="122"/>
      <c r="AY59" s="122"/>
      <c r="AZ59" s="122"/>
      <c r="BA59" s="122"/>
      <c r="BB59" s="122"/>
      <c r="BC59" s="122"/>
      <c r="BD59" s="122"/>
      <c r="BE59" s="122"/>
      <c r="BF59" s="122"/>
      <c r="BG59" s="122"/>
      <c r="BH59" s="122"/>
      <c r="BI59" s="122"/>
    </row>
    <row r="60" spans="1:61" ht="15" customHeight="1" x14ac:dyDescent="0.25">
      <c r="A60" s="119" t="s">
        <v>145</v>
      </c>
      <c r="B60" s="122">
        <v>-0.2</v>
      </c>
      <c r="C60" s="122">
        <v>-0.3</v>
      </c>
      <c r="D60" s="122">
        <v>-1</v>
      </c>
      <c r="E60" s="122">
        <v>0</v>
      </c>
      <c r="F60" s="122">
        <v>-2.1</v>
      </c>
      <c r="G60" s="122">
        <v>-2.9</v>
      </c>
      <c r="H60" s="122">
        <v>1.2</v>
      </c>
      <c r="I60" s="122">
        <v>-1</v>
      </c>
      <c r="J60" s="122">
        <v>-0.8</v>
      </c>
      <c r="K60" s="122">
        <v>0.9</v>
      </c>
      <c r="L60" s="122">
        <v>1.6</v>
      </c>
      <c r="M60" s="122">
        <v>-0.2</v>
      </c>
      <c r="N60" s="122">
        <v>-2</v>
      </c>
      <c r="O60" s="122">
        <v>-2.2000000000000002</v>
      </c>
      <c r="P60" s="122">
        <v>0.4</v>
      </c>
      <c r="Q60" s="122">
        <v>0.5</v>
      </c>
      <c r="R60" s="122">
        <v>1.7</v>
      </c>
      <c r="S60" s="122">
        <v>1</v>
      </c>
      <c r="T60" s="122">
        <v>1.6</v>
      </c>
      <c r="U60" s="122">
        <v>2.1</v>
      </c>
      <c r="V60" s="122">
        <v>2.6</v>
      </c>
      <c r="W60" s="122">
        <v>1.3</v>
      </c>
      <c r="X60" s="122">
        <v>2.5</v>
      </c>
      <c r="Y60" s="122">
        <v>-0.2</v>
      </c>
      <c r="Z60" s="122">
        <v>1</v>
      </c>
      <c r="AA60" s="122">
        <v>2.4</v>
      </c>
      <c r="AB60" s="122" t="s">
        <v>153</v>
      </c>
      <c r="AC60" s="122">
        <v>3.1</v>
      </c>
      <c r="AD60" s="122">
        <v>2.1</v>
      </c>
      <c r="AE60" s="122">
        <v>2.2000000000000002</v>
      </c>
      <c r="AF60" s="122">
        <v>2.8</v>
      </c>
      <c r="AG60" s="122">
        <v>0.9</v>
      </c>
      <c r="AH60" s="122">
        <v>1.3</v>
      </c>
      <c r="AI60" s="122">
        <v>-0.5</v>
      </c>
      <c r="AJ60" s="122">
        <v>-1.1000000000000001</v>
      </c>
      <c r="AK60" s="122">
        <v>0.3</v>
      </c>
      <c r="AL60" s="122">
        <v>-0.3</v>
      </c>
      <c r="AM60" s="122">
        <v>1.9</v>
      </c>
      <c r="AN60" s="122">
        <v>2.9</v>
      </c>
      <c r="AO60" s="122">
        <v>1.6</v>
      </c>
      <c r="AP60" s="122">
        <v>-1.4</v>
      </c>
      <c r="AQ60" s="122">
        <v>-0.7</v>
      </c>
      <c r="AR60" s="122">
        <v>0.9</v>
      </c>
      <c r="AS60" s="122">
        <v>-0.9</v>
      </c>
      <c r="AT60" s="122">
        <v>-0.9</v>
      </c>
      <c r="AU60" s="122">
        <v>0.7</v>
      </c>
      <c r="AV60" s="122">
        <v>1</v>
      </c>
      <c r="AW60" s="122">
        <v>2.2999999999999998</v>
      </c>
      <c r="AX60" s="122">
        <v>2.2999999999999998</v>
      </c>
      <c r="AY60" s="122">
        <v>2.7</v>
      </c>
      <c r="AZ60" s="122">
        <v>2.6</v>
      </c>
      <c r="BA60" s="122">
        <v>-4</v>
      </c>
      <c r="BB60" s="122">
        <v>3.3</v>
      </c>
      <c r="BC60" s="122">
        <v>3.9</v>
      </c>
      <c r="BD60" s="122">
        <v>1.2</v>
      </c>
      <c r="BE60" s="122">
        <v>0.5</v>
      </c>
      <c r="BF60" s="122">
        <v>0</v>
      </c>
      <c r="BG60" s="122">
        <v>0.1</v>
      </c>
      <c r="BH60" s="122">
        <v>0.1</v>
      </c>
      <c r="BI60" s="122">
        <v>0.2</v>
      </c>
    </row>
    <row r="61" spans="1:61" ht="15" customHeight="1" x14ac:dyDescent="0.25">
      <c r="A61" s="119" t="s">
        <v>132</v>
      </c>
      <c r="B61" s="122">
        <v>-0.1</v>
      </c>
      <c r="C61" s="122">
        <v>-0.5</v>
      </c>
      <c r="D61" s="122">
        <v>-1.4</v>
      </c>
      <c r="E61" s="122">
        <v>-0.6</v>
      </c>
      <c r="F61" s="122">
        <v>-2.7</v>
      </c>
      <c r="G61" s="122">
        <v>-3.5</v>
      </c>
      <c r="H61" s="122">
        <v>2.1</v>
      </c>
      <c r="I61" s="122">
        <v>0</v>
      </c>
      <c r="J61" s="122">
        <v>-0.9</v>
      </c>
      <c r="K61" s="122">
        <v>0.8</v>
      </c>
      <c r="L61" s="122">
        <v>1.5</v>
      </c>
      <c r="M61" s="122">
        <v>-0.1</v>
      </c>
      <c r="N61" s="122">
        <v>-2.4</v>
      </c>
      <c r="O61" s="122">
        <v>-2.6</v>
      </c>
      <c r="P61" s="122">
        <v>0.1</v>
      </c>
      <c r="Q61" s="122">
        <v>0.3</v>
      </c>
      <c r="R61" s="122">
        <v>1.9</v>
      </c>
      <c r="S61" s="122">
        <v>1.4</v>
      </c>
      <c r="T61" s="122">
        <v>2.2999999999999998</v>
      </c>
      <c r="U61" s="122">
        <v>2.5</v>
      </c>
      <c r="V61" s="122">
        <v>3.2</v>
      </c>
      <c r="W61" s="122">
        <v>1</v>
      </c>
      <c r="X61" s="122">
        <v>2.2999999999999998</v>
      </c>
      <c r="Y61" s="122">
        <v>-1.2</v>
      </c>
      <c r="Z61" s="122">
        <v>0.3</v>
      </c>
      <c r="AA61" s="122">
        <v>2.1</v>
      </c>
      <c r="AB61" s="122" t="s">
        <v>153</v>
      </c>
      <c r="AC61" s="122">
        <v>2.9</v>
      </c>
      <c r="AD61" s="122">
        <v>2.5</v>
      </c>
      <c r="AE61" s="122">
        <v>3.2</v>
      </c>
      <c r="AF61" s="122">
        <v>3.4</v>
      </c>
      <c r="AG61" s="122">
        <v>1.4</v>
      </c>
      <c r="AH61" s="122">
        <v>2.1</v>
      </c>
      <c r="AI61" s="122">
        <v>-0.2</v>
      </c>
      <c r="AJ61" s="122">
        <v>-0.9</v>
      </c>
      <c r="AK61" s="122">
        <v>-0.3</v>
      </c>
      <c r="AL61" s="122">
        <v>-0.9</v>
      </c>
      <c r="AM61" s="122">
        <v>1.3</v>
      </c>
      <c r="AN61" s="122">
        <v>2.6</v>
      </c>
      <c r="AO61" s="122">
        <v>2</v>
      </c>
      <c r="AP61" s="122">
        <v>-1.6</v>
      </c>
      <c r="AQ61" s="122">
        <v>-1.1000000000000001</v>
      </c>
      <c r="AR61" s="122">
        <v>0.7</v>
      </c>
      <c r="AS61" s="122">
        <v>-1.3</v>
      </c>
      <c r="AT61" s="122">
        <v>-1.2</v>
      </c>
      <c r="AU61" s="122">
        <v>0.1</v>
      </c>
      <c r="AV61" s="122">
        <v>0.5</v>
      </c>
      <c r="AW61" s="122">
        <v>2.2000000000000002</v>
      </c>
      <c r="AX61" s="122">
        <v>2.4</v>
      </c>
      <c r="AY61" s="122">
        <v>2.9</v>
      </c>
      <c r="AZ61" s="122">
        <v>2.6</v>
      </c>
      <c r="BA61" s="122">
        <v>-3.6</v>
      </c>
      <c r="BB61" s="122">
        <v>4.2</v>
      </c>
      <c r="BC61" s="122">
        <v>3.4</v>
      </c>
      <c r="BD61" s="122">
        <v>1</v>
      </c>
      <c r="BE61" s="122">
        <v>0.6</v>
      </c>
      <c r="BF61" s="122">
        <v>0</v>
      </c>
      <c r="BG61" s="122">
        <v>0.1</v>
      </c>
      <c r="BH61" s="122">
        <v>0.1</v>
      </c>
      <c r="BI61" s="122">
        <v>0.2</v>
      </c>
    </row>
    <row r="62" spans="1:61" ht="15" customHeight="1" x14ac:dyDescent="0.25">
      <c r="A62" s="119" t="s">
        <v>133</v>
      </c>
      <c r="B62" s="122">
        <v>-0.4</v>
      </c>
      <c r="C62" s="122">
        <v>0.3</v>
      </c>
      <c r="D62" s="122">
        <v>0.8</v>
      </c>
      <c r="E62" s="122">
        <v>2.2000000000000002</v>
      </c>
      <c r="F62" s="122">
        <v>0.6</v>
      </c>
      <c r="G62" s="122">
        <v>-0.9</v>
      </c>
      <c r="H62" s="122">
        <v>-2.2000000000000002</v>
      </c>
      <c r="I62" s="122">
        <v>-4.5999999999999996</v>
      </c>
      <c r="J62" s="122">
        <v>-0.4</v>
      </c>
      <c r="K62" s="122">
        <v>1.4</v>
      </c>
      <c r="L62" s="122">
        <v>1.8</v>
      </c>
      <c r="M62" s="122">
        <v>-0.4</v>
      </c>
      <c r="N62" s="122">
        <v>-0.1</v>
      </c>
      <c r="O62" s="122">
        <v>-0.7</v>
      </c>
      <c r="P62" s="122">
        <v>1.3</v>
      </c>
      <c r="Q62" s="122">
        <v>1.2</v>
      </c>
      <c r="R62" s="122">
        <v>0.9</v>
      </c>
      <c r="S62" s="122">
        <v>-0.6</v>
      </c>
      <c r="T62" s="122">
        <v>-0.9</v>
      </c>
      <c r="U62" s="122">
        <v>0.7</v>
      </c>
      <c r="V62" s="122">
        <v>0.4</v>
      </c>
      <c r="W62" s="122">
        <v>2.5</v>
      </c>
      <c r="X62" s="122">
        <v>3</v>
      </c>
      <c r="Y62" s="122">
        <v>4.0999999999999996</v>
      </c>
      <c r="Z62" s="122">
        <v>3.7</v>
      </c>
      <c r="AA62" s="122">
        <v>3.5</v>
      </c>
      <c r="AB62" s="122" t="s">
        <v>153</v>
      </c>
      <c r="AC62" s="122">
        <v>3.8</v>
      </c>
      <c r="AD62" s="122">
        <v>0.4</v>
      </c>
      <c r="AE62" s="122">
        <v>-1.9</v>
      </c>
      <c r="AF62" s="122">
        <v>0.3</v>
      </c>
      <c r="AG62" s="122">
        <v>-1.1000000000000001</v>
      </c>
      <c r="AH62" s="122">
        <v>-2.2999999999999998</v>
      </c>
      <c r="AI62" s="122">
        <v>-2.1</v>
      </c>
      <c r="AJ62" s="122">
        <v>-2.2999999999999998</v>
      </c>
      <c r="AK62" s="122">
        <v>2.7</v>
      </c>
      <c r="AL62" s="122">
        <v>2.2000000000000002</v>
      </c>
      <c r="AM62" s="122">
        <v>4.8</v>
      </c>
      <c r="AN62" s="122">
        <v>3.9</v>
      </c>
      <c r="AO62" s="122">
        <v>-0.1</v>
      </c>
      <c r="AP62" s="122">
        <v>-0.7</v>
      </c>
      <c r="AQ62" s="122">
        <v>0.8</v>
      </c>
      <c r="AR62" s="122">
        <v>1.6</v>
      </c>
      <c r="AS62" s="122">
        <v>0.9</v>
      </c>
      <c r="AT62" s="122">
        <v>0.4</v>
      </c>
      <c r="AU62" s="122">
        <v>2.8</v>
      </c>
      <c r="AV62" s="122">
        <v>2.8</v>
      </c>
      <c r="AW62" s="122">
        <v>2.7</v>
      </c>
      <c r="AX62" s="122">
        <v>2</v>
      </c>
      <c r="AY62" s="122">
        <v>2</v>
      </c>
      <c r="AZ62" s="122">
        <v>2.9</v>
      </c>
      <c r="BA62" s="122">
        <v>-5.6</v>
      </c>
      <c r="BB62" s="122">
        <v>-0.1</v>
      </c>
      <c r="BC62" s="122">
        <v>6.1</v>
      </c>
      <c r="BD62" s="122">
        <v>1.7</v>
      </c>
      <c r="BE62" s="122">
        <v>0.3</v>
      </c>
      <c r="BF62" s="122">
        <v>0</v>
      </c>
      <c r="BG62" s="122">
        <v>0.1</v>
      </c>
      <c r="BH62" s="122">
        <v>0.1</v>
      </c>
      <c r="BI62" s="122">
        <v>0.2</v>
      </c>
    </row>
    <row r="63" spans="1:61" ht="15" customHeight="1" x14ac:dyDescent="0.25">
      <c r="A63" s="119" t="s">
        <v>134</v>
      </c>
      <c r="B63" s="122">
        <v>-0.4</v>
      </c>
      <c r="C63" s="122">
        <v>1.1000000000000001</v>
      </c>
      <c r="D63" s="122">
        <v>2.1</v>
      </c>
      <c r="E63" s="122">
        <v>0.3</v>
      </c>
      <c r="F63" s="122">
        <v>-1.3</v>
      </c>
      <c r="G63" s="122">
        <v>-1.3</v>
      </c>
      <c r="H63" s="122">
        <v>5</v>
      </c>
      <c r="I63" s="122">
        <v>1.7</v>
      </c>
      <c r="J63" s="122">
        <v>0.1</v>
      </c>
      <c r="K63" s="122">
        <v>2.7</v>
      </c>
      <c r="L63" s="122">
        <v>1.1000000000000001</v>
      </c>
      <c r="M63" s="122">
        <v>3</v>
      </c>
      <c r="N63" s="122">
        <v>0.8</v>
      </c>
      <c r="O63" s="122">
        <v>-1.3</v>
      </c>
      <c r="P63" s="122">
        <v>-1.1000000000000001</v>
      </c>
      <c r="Q63" s="122">
        <v>0.2</v>
      </c>
      <c r="R63" s="122">
        <v>-0.4</v>
      </c>
      <c r="S63" s="122">
        <v>0.9</v>
      </c>
      <c r="T63" s="122">
        <v>-0.2</v>
      </c>
      <c r="U63" s="122">
        <v>0</v>
      </c>
      <c r="V63" s="122">
        <v>0</v>
      </c>
      <c r="W63" s="122">
        <v>-1.3</v>
      </c>
      <c r="X63" s="122">
        <v>0.8</v>
      </c>
      <c r="Y63" s="122">
        <v>-2.1</v>
      </c>
      <c r="Z63" s="122">
        <v>-0.8</v>
      </c>
      <c r="AA63" s="122">
        <v>-2.1</v>
      </c>
      <c r="AB63" s="122" t="s">
        <v>153</v>
      </c>
      <c r="AC63" s="122">
        <v>-0.7</v>
      </c>
      <c r="AD63" s="122">
        <v>0.2</v>
      </c>
      <c r="AE63" s="122">
        <v>0.3</v>
      </c>
      <c r="AF63" s="122">
        <v>1.2</v>
      </c>
      <c r="AG63" s="122">
        <v>0.4</v>
      </c>
      <c r="AH63" s="122">
        <v>2.8</v>
      </c>
      <c r="AI63" s="122">
        <v>3.4</v>
      </c>
      <c r="AJ63" s="122">
        <v>3.4</v>
      </c>
      <c r="AK63" s="122">
        <v>-1.8</v>
      </c>
      <c r="AL63" s="122">
        <v>-1.2</v>
      </c>
      <c r="AM63" s="122">
        <v>-1.6</v>
      </c>
      <c r="AN63" s="122">
        <v>1.2</v>
      </c>
      <c r="AO63" s="122">
        <v>2.6</v>
      </c>
      <c r="AP63" s="122">
        <v>2.2000000000000002</v>
      </c>
      <c r="AQ63" s="122">
        <v>0.7</v>
      </c>
      <c r="AR63" s="122">
        <v>-1.9</v>
      </c>
      <c r="AS63" s="122">
        <v>-1.4</v>
      </c>
      <c r="AT63" s="122">
        <v>-0.4</v>
      </c>
      <c r="AU63" s="122">
        <v>0.1</v>
      </c>
      <c r="AV63" s="122">
        <v>-0.9</v>
      </c>
      <c r="AW63" s="122">
        <v>1.2</v>
      </c>
      <c r="AX63" s="122">
        <v>0.9</v>
      </c>
      <c r="AY63" s="122">
        <v>2.1</v>
      </c>
      <c r="AZ63" s="122">
        <v>2.8</v>
      </c>
      <c r="BA63" s="122">
        <v>1.5</v>
      </c>
      <c r="BB63" s="122">
        <v>4.4000000000000004</v>
      </c>
      <c r="BC63" s="122">
        <v>2.5</v>
      </c>
      <c r="BD63" s="122">
        <v>1.1000000000000001</v>
      </c>
      <c r="BE63" s="122">
        <v>2.6</v>
      </c>
      <c r="BF63" s="122">
        <v>-1.2</v>
      </c>
      <c r="BG63" s="122">
        <v>-0.5</v>
      </c>
      <c r="BH63" s="122">
        <v>0.2</v>
      </c>
      <c r="BI63" s="122">
        <v>1.2</v>
      </c>
    </row>
    <row r="64" spans="1:61" ht="15" customHeight="1" x14ac:dyDescent="0.25">
      <c r="A64" s="119" t="s">
        <v>135</v>
      </c>
      <c r="B64" s="122">
        <v>-0.1</v>
      </c>
      <c r="C64" s="122">
        <v>-0.5</v>
      </c>
      <c r="D64" s="122">
        <v>-1.4</v>
      </c>
      <c r="E64" s="122">
        <v>-0.1</v>
      </c>
      <c r="F64" s="122">
        <v>-2.2000000000000002</v>
      </c>
      <c r="G64" s="122">
        <v>-3.2</v>
      </c>
      <c r="H64" s="122">
        <v>0.6</v>
      </c>
      <c r="I64" s="122">
        <v>-1.4</v>
      </c>
      <c r="J64" s="122">
        <v>-0.9</v>
      </c>
      <c r="K64" s="122">
        <v>0.6</v>
      </c>
      <c r="L64" s="122">
        <v>1.6</v>
      </c>
      <c r="M64" s="122">
        <v>-0.7</v>
      </c>
      <c r="N64" s="122">
        <v>-2.4</v>
      </c>
      <c r="O64" s="122">
        <v>-2.2999999999999998</v>
      </c>
      <c r="P64" s="122">
        <v>0.6</v>
      </c>
      <c r="Q64" s="122">
        <v>0.5</v>
      </c>
      <c r="R64" s="122">
        <v>2.1</v>
      </c>
      <c r="S64" s="122">
        <v>1</v>
      </c>
      <c r="T64" s="122">
        <v>2</v>
      </c>
      <c r="U64" s="122">
        <v>2.5</v>
      </c>
      <c r="V64" s="122">
        <v>3.1</v>
      </c>
      <c r="W64" s="122">
        <v>1.7</v>
      </c>
      <c r="X64" s="122">
        <v>2.7</v>
      </c>
      <c r="Y64" s="122">
        <v>0.1</v>
      </c>
      <c r="Z64" s="122">
        <v>1.3</v>
      </c>
      <c r="AA64" s="122">
        <v>3</v>
      </c>
      <c r="AB64" s="122" t="s">
        <v>153</v>
      </c>
      <c r="AC64" s="122">
        <v>3.6</v>
      </c>
      <c r="AD64" s="122">
        <v>2.2999999999999998</v>
      </c>
      <c r="AE64" s="122">
        <v>2.4</v>
      </c>
      <c r="AF64" s="122">
        <v>3</v>
      </c>
      <c r="AG64" s="122">
        <v>1</v>
      </c>
      <c r="AH64" s="122">
        <v>1.1000000000000001</v>
      </c>
      <c r="AI64" s="122">
        <v>-1</v>
      </c>
      <c r="AJ64" s="122">
        <v>-1.7</v>
      </c>
      <c r="AK64" s="122">
        <v>0.5</v>
      </c>
      <c r="AL64" s="122">
        <v>-0.2</v>
      </c>
      <c r="AM64" s="122">
        <v>2.4</v>
      </c>
      <c r="AN64" s="122">
        <v>3.1</v>
      </c>
      <c r="AO64" s="122">
        <v>1.5</v>
      </c>
      <c r="AP64" s="122">
        <v>-1.9</v>
      </c>
      <c r="AQ64" s="122">
        <v>-0.9</v>
      </c>
      <c r="AR64" s="122">
        <v>1.3</v>
      </c>
      <c r="AS64" s="122">
        <v>-0.8</v>
      </c>
      <c r="AT64" s="122">
        <v>-0.9</v>
      </c>
      <c r="AU64" s="122">
        <v>0.7</v>
      </c>
      <c r="AV64" s="122">
        <v>1.2</v>
      </c>
      <c r="AW64" s="122">
        <v>2.5</v>
      </c>
      <c r="AX64" s="122">
        <v>2.5</v>
      </c>
      <c r="AY64" s="122">
        <v>2.8</v>
      </c>
      <c r="AZ64" s="122">
        <v>2.6</v>
      </c>
      <c r="BA64" s="122">
        <v>-4.7</v>
      </c>
      <c r="BB64" s="122">
        <v>3.2</v>
      </c>
      <c r="BC64" s="122">
        <v>4.0999999999999996</v>
      </c>
      <c r="BD64" s="122">
        <v>1.2</v>
      </c>
      <c r="BE64" s="122">
        <v>0.3</v>
      </c>
      <c r="BF64" s="122">
        <v>0.2</v>
      </c>
      <c r="BG64" s="122">
        <v>0.1</v>
      </c>
      <c r="BH64" s="122">
        <v>0.1</v>
      </c>
      <c r="BI64" s="122">
        <v>0</v>
      </c>
    </row>
    <row r="65" spans="1:61" ht="15" customHeight="1" x14ac:dyDescent="0.25">
      <c r="A65" s="119" t="s">
        <v>136</v>
      </c>
      <c r="B65" s="122">
        <v>0</v>
      </c>
      <c r="C65" s="122">
        <v>-0.7</v>
      </c>
      <c r="D65" s="122">
        <v>-2</v>
      </c>
      <c r="E65" s="122">
        <v>-0.7</v>
      </c>
      <c r="F65" s="122">
        <v>-3</v>
      </c>
      <c r="G65" s="122">
        <v>-3.9</v>
      </c>
      <c r="H65" s="122">
        <v>1.5</v>
      </c>
      <c r="I65" s="122">
        <v>-0.4</v>
      </c>
      <c r="J65" s="122">
        <v>-1.1000000000000001</v>
      </c>
      <c r="K65" s="122">
        <v>0.4</v>
      </c>
      <c r="L65" s="122">
        <v>1.6</v>
      </c>
      <c r="M65" s="122">
        <v>-0.8</v>
      </c>
      <c r="N65" s="122">
        <v>-3.1</v>
      </c>
      <c r="O65" s="122">
        <v>-2.8</v>
      </c>
      <c r="P65" s="122">
        <v>0.4</v>
      </c>
      <c r="Q65" s="122">
        <v>0.3</v>
      </c>
      <c r="R65" s="122">
        <v>2.4</v>
      </c>
      <c r="S65" s="122">
        <v>1.5</v>
      </c>
      <c r="T65" s="122">
        <v>2.8</v>
      </c>
      <c r="U65" s="122">
        <v>3</v>
      </c>
      <c r="V65" s="122">
        <v>3.8</v>
      </c>
      <c r="W65" s="122">
        <v>1.5</v>
      </c>
      <c r="X65" s="122">
        <v>2.6</v>
      </c>
      <c r="Y65" s="122">
        <v>-1.1000000000000001</v>
      </c>
      <c r="Z65" s="122">
        <v>0.6</v>
      </c>
      <c r="AA65" s="122">
        <v>2.9</v>
      </c>
      <c r="AB65" s="122" t="s">
        <v>153</v>
      </c>
      <c r="AC65" s="122">
        <v>3.6</v>
      </c>
      <c r="AD65" s="122">
        <v>2.9</v>
      </c>
      <c r="AE65" s="122">
        <v>3.7</v>
      </c>
      <c r="AF65" s="122">
        <v>3.7</v>
      </c>
      <c r="AG65" s="122">
        <v>1.6</v>
      </c>
      <c r="AH65" s="122">
        <v>2</v>
      </c>
      <c r="AI65" s="122">
        <v>-0.7</v>
      </c>
      <c r="AJ65" s="122">
        <v>-1.5</v>
      </c>
      <c r="AK65" s="122">
        <v>0</v>
      </c>
      <c r="AL65" s="122">
        <v>-0.8</v>
      </c>
      <c r="AM65" s="122">
        <v>1.7</v>
      </c>
      <c r="AN65" s="122">
        <v>2.9</v>
      </c>
      <c r="AO65" s="122">
        <v>1.9</v>
      </c>
      <c r="AP65" s="122">
        <v>-2.1</v>
      </c>
      <c r="AQ65" s="122">
        <v>-1.4</v>
      </c>
      <c r="AR65" s="122">
        <v>1.2</v>
      </c>
      <c r="AS65" s="122">
        <v>-1.2</v>
      </c>
      <c r="AT65" s="122">
        <v>-1.3</v>
      </c>
      <c r="AU65" s="122">
        <v>0.2</v>
      </c>
      <c r="AV65" s="122">
        <v>0.8</v>
      </c>
      <c r="AW65" s="122">
        <v>2.5</v>
      </c>
      <c r="AX65" s="122">
        <v>2.8</v>
      </c>
      <c r="AY65" s="122">
        <v>3</v>
      </c>
      <c r="AZ65" s="122">
        <v>2.6</v>
      </c>
      <c r="BA65" s="122">
        <v>-4.4000000000000004</v>
      </c>
      <c r="BB65" s="122">
        <v>4.0999999999999996</v>
      </c>
      <c r="BC65" s="122">
        <v>3.6</v>
      </c>
      <c r="BD65" s="122">
        <v>0.8</v>
      </c>
      <c r="BE65" s="122">
        <v>0.3</v>
      </c>
      <c r="BF65" s="122">
        <v>0.3</v>
      </c>
      <c r="BG65" s="122">
        <v>0.1</v>
      </c>
      <c r="BH65" s="122">
        <v>0.1</v>
      </c>
      <c r="BI65" s="122">
        <v>0</v>
      </c>
    </row>
    <row r="66" spans="1:61" ht="15" customHeight="1" x14ac:dyDescent="0.25">
      <c r="A66" s="119" t="s">
        <v>137</v>
      </c>
      <c r="B66" s="122">
        <v>-0.4</v>
      </c>
      <c r="C66" s="122">
        <v>0.2</v>
      </c>
      <c r="D66" s="122">
        <v>0.7</v>
      </c>
      <c r="E66" s="122">
        <v>2.2000000000000002</v>
      </c>
      <c r="F66" s="122">
        <v>0.6</v>
      </c>
      <c r="G66" s="122">
        <v>-1</v>
      </c>
      <c r="H66" s="122">
        <v>-2.2999999999999998</v>
      </c>
      <c r="I66" s="122">
        <v>-4.5999999999999996</v>
      </c>
      <c r="J66" s="122">
        <v>-0.3</v>
      </c>
      <c r="K66" s="122">
        <v>1.3</v>
      </c>
      <c r="L66" s="122">
        <v>1.7</v>
      </c>
      <c r="M66" s="122">
        <v>-0.4</v>
      </c>
      <c r="N66" s="122">
        <v>-0.1</v>
      </c>
      <c r="O66" s="122">
        <v>-0.7</v>
      </c>
      <c r="P66" s="122">
        <v>1.5</v>
      </c>
      <c r="Q66" s="122">
        <v>1.3</v>
      </c>
      <c r="R66" s="122">
        <v>0.9</v>
      </c>
      <c r="S66" s="122">
        <v>-0.7</v>
      </c>
      <c r="T66" s="122">
        <v>-0.8</v>
      </c>
      <c r="U66" s="122">
        <v>0.7</v>
      </c>
      <c r="V66" s="122">
        <v>0.5</v>
      </c>
      <c r="W66" s="122">
        <v>2.5</v>
      </c>
      <c r="X66" s="122">
        <v>3</v>
      </c>
      <c r="Y66" s="122">
        <v>4.2</v>
      </c>
      <c r="Z66" s="122">
        <v>3.7</v>
      </c>
      <c r="AA66" s="122">
        <v>3.3</v>
      </c>
      <c r="AB66" s="122" t="s">
        <v>153</v>
      </c>
      <c r="AC66" s="122">
        <v>3.8</v>
      </c>
      <c r="AD66" s="122">
        <v>0.3</v>
      </c>
      <c r="AE66" s="122">
        <v>-2</v>
      </c>
      <c r="AF66" s="122">
        <v>0.4</v>
      </c>
      <c r="AG66" s="122">
        <v>-1.1000000000000001</v>
      </c>
      <c r="AH66" s="122">
        <v>-2.4</v>
      </c>
      <c r="AI66" s="122">
        <v>-2</v>
      </c>
      <c r="AJ66" s="122">
        <v>-2.5</v>
      </c>
      <c r="AK66" s="122">
        <v>2.5</v>
      </c>
      <c r="AL66" s="122">
        <v>1.9</v>
      </c>
      <c r="AM66" s="122">
        <v>5.0999999999999996</v>
      </c>
      <c r="AN66" s="122">
        <v>3.8</v>
      </c>
      <c r="AO66" s="122">
        <v>-0.3</v>
      </c>
      <c r="AP66" s="122">
        <v>-1</v>
      </c>
      <c r="AQ66" s="122">
        <v>0.9</v>
      </c>
      <c r="AR66" s="122">
        <v>1.4</v>
      </c>
      <c r="AS66" s="122">
        <v>0.7</v>
      </c>
      <c r="AT66" s="122">
        <v>0.2</v>
      </c>
      <c r="AU66" s="122">
        <v>2.8</v>
      </c>
      <c r="AV66" s="122">
        <v>2.6</v>
      </c>
      <c r="AW66" s="122">
        <v>2.6</v>
      </c>
      <c r="AX66" s="122">
        <v>1.8</v>
      </c>
      <c r="AY66" s="122">
        <v>1.9</v>
      </c>
      <c r="AZ66" s="122">
        <v>2.9</v>
      </c>
      <c r="BA66" s="122">
        <v>-5.7</v>
      </c>
      <c r="BB66" s="122">
        <v>-0.1</v>
      </c>
      <c r="BC66" s="122">
        <v>5.9</v>
      </c>
      <c r="BD66" s="122">
        <v>2.6</v>
      </c>
      <c r="BE66" s="122">
        <v>0.3</v>
      </c>
      <c r="BF66" s="122">
        <v>0.1</v>
      </c>
      <c r="BG66" s="122">
        <v>0.1</v>
      </c>
      <c r="BH66" s="122">
        <v>0.1</v>
      </c>
      <c r="BI66" s="122">
        <v>0.2</v>
      </c>
    </row>
    <row r="67" spans="1:61" ht="15" customHeight="1" x14ac:dyDescent="0.25">
      <c r="A67" s="119" t="s">
        <v>138</v>
      </c>
      <c r="B67" s="122">
        <v>4.2</v>
      </c>
      <c r="C67" s="122">
        <v>6.7</v>
      </c>
      <c r="D67" s="122">
        <v>6.9</v>
      </c>
      <c r="E67" s="122">
        <v>9.6999999999999993</v>
      </c>
      <c r="F67" s="122">
        <v>3.2</v>
      </c>
      <c r="G67" s="122">
        <v>-1.3</v>
      </c>
      <c r="H67" s="122">
        <v>3.9</v>
      </c>
      <c r="I67" s="122">
        <v>0.7</v>
      </c>
      <c r="J67" s="122">
        <v>0.5</v>
      </c>
      <c r="K67" s="122">
        <v>1.2</v>
      </c>
      <c r="L67" s="122">
        <v>2.8</v>
      </c>
      <c r="M67" s="122">
        <v>3.1</v>
      </c>
      <c r="N67" s="122">
        <v>2</v>
      </c>
      <c r="O67" s="122">
        <v>-1.6</v>
      </c>
      <c r="P67" s="122">
        <v>-0.1</v>
      </c>
      <c r="Q67" s="122">
        <v>-0.3</v>
      </c>
      <c r="R67" s="122">
        <v>1.8</v>
      </c>
      <c r="S67" s="122">
        <v>0.2</v>
      </c>
      <c r="T67" s="122">
        <v>-0.4</v>
      </c>
      <c r="U67" s="122">
        <v>1.1000000000000001</v>
      </c>
      <c r="V67" s="122">
        <v>1.3</v>
      </c>
      <c r="W67" s="122">
        <v>0.8</v>
      </c>
      <c r="X67" s="122">
        <v>3.8</v>
      </c>
      <c r="Y67" s="122">
        <v>0.9</v>
      </c>
      <c r="Z67" s="122">
        <v>0.3</v>
      </c>
      <c r="AA67" s="122">
        <v>1.6</v>
      </c>
      <c r="AB67" s="122" t="s">
        <v>153</v>
      </c>
      <c r="AC67" s="122">
        <v>2.9</v>
      </c>
      <c r="AD67" s="122">
        <v>3.6</v>
      </c>
      <c r="AE67" s="122">
        <v>2.4</v>
      </c>
      <c r="AF67" s="122">
        <v>2.4</v>
      </c>
      <c r="AG67" s="122">
        <v>0.4</v>
      </c>
      <c r="AH67" s="122">
        <v>4.5</v>
      </c>
      <c r="AI67" s="122">
        <v>5.8</v>
      </c>
      <c r="AJ67" s="122">
        <v>4.4000000000000004</v>
      </c>
      <c r="AK67" s="122">
        <v>1.6</v>
      </c>
      <c r="AL67" s="122">
        <v>2.1</v>
      </c>
      <c r="AM67" s="122">
        <v>2.9</v>
      </c>
      <c r="AN67" s="122">
        <v>2.7</v>
      </c>
      <c r="AO67" s="122">
        <v>3.5</v>
      </c>
      <c r="AP67" s="122">
        <v>2.8</v>
      </c>
      <c r="AQ67" s="122">
        <v>1.9</v>
      </c>
      <c r="AR67" s="122">
        <v>2.5</v>
      </c>
      <c r="AS67" s="122">
        <v>1.4</v>
      </c>
      <c r="AT67" s="122">
        <v>-0.3</v>
      </c>
      <c r="AU67" s="122">
        <v>-1</v>
      </c>
      <c r="AV67" s="122">
        <v>-1.2</v>
      </c>
      <c r="AW67" s="122">
        <v>0.8</v>
      </c>
      <c r="AX67" s="122">
        <v>2.2000000000000002</v>
      </c>
      <c r="AY67" s="122">
        <v>2.9</v>
      </c>
      <c r="AZ67" s="122">
        <v>4.4000000000000004</v>
      </c>
      <c r="BA67" s="122">
        <v>0.5</v>
      </c>
      <c r="BB67" s="122">
        <v>3.3</v>
      </c>
      <c r="BC67" s="122">
        <v>1.8</v>
      </c>
      <c r="BD67" s="122">
        <v>1.9</v>
      </c>
      <c r="BE67" s="122">
        <v>2.4</v>
      </c>
      <c r="BF67" s="122">
        <v>1.4</v>
      </c>
      <c r="BG67" s="122">
        <v>1.9</v>
      </c>
      <c r="BH67" s="122">
        <v>1.9</v>
      </c>
      <c r="BI67" s="122">
        <v>2.1</v>
      </c>
    </row>
    <row r="68" spans="1:61" ht="15" customHeight="1" x14ac:dyDescent="0.25">
      <c r="A68" s="119"/>
      <c r="B68" s="122"/>
      <c r="C68" s="122"/>
      <c r="D68" s="122"/>
      <c r="E68" s="122"/>
      <c r="F68" s="122"/>
      <c r="G68" s="122"/>
      <c r="H68" s="122"/>
      <c r="I68" s="122"/>
      <c r="J68" s="122"/>
      <c r="K68" s="122"/>
      <c r="L68" s="122"/>
      <c r="M68" s="122"/>
      <c r="N68" s="122"/>
      <c r="O68" s="122"/>
      <c r="P68" s="122"/>
      <c r="Q68" s="122"/>
      <c r="R68" s="122"/>
      <c r="S68" s="122"/>
      <c r="T68" s="122"/>
      <c r="U68" s="122"/>
      <c r="V68" s="122"/>
      <c r="W68" s="122"/>
      <c r="X68" s="122"/>
      <c r="Y68" s="122"/>
      <c r="Z68" s="122"/>
      <c r="AA68" s="122"/>
      <c r="AB68" s="122"/>
      <c r="AC68" s="122"/>
      <c r="AD68" s="122"/>
      <c r="AE68" s="122"/>
      <c r="AF68" s="122"/>
      <c r="AG68" s="122"/>
      <c r="AH68" s="122"/>
      <c r="AI68" s="122"/>
      <c r="AJ68" s="122"/>
      <c r="AK68" s="122"/>
      <c r="AL68" s="122"/>
      <c r="AM68" s="122"/>
      <c r="AN68" s="122"/>
      <c r="AO68" s="122"/>
      <c r="AP68" s="122"/>
      <c r="AQ68" s="122"/>
      <c r="AR68" s="122"/>
      <c r="AS68" s="122"/>
      <c r="AT68" s="122"/>
      <c r="AU68" s="122"/>
      <c r="AV68" s="122"/>
      <c r="AW68" s="122"/>
      <c r="AX68" s="122"/>
      <c r="AY68" s="122"/>
      <c r="AZ68" s="122"/>
      <c r="BA68" s="122"/>
      <c r="BB68" s="122"/>
      <c r="BC68" s="122"/>
      <c r="BD68" s="122"/>
      <c r="BE68" s="122"/>
      <c r="BF68" s="122"/>
      <c r="BG68" s="122"/>
      <c r="BH68" s="122"/>
      <c r="BI68" s="122"/>
    </row>
    <row r="70" spans="1:61" x14ac:dyDescent="0.2">
      <c r="A70" s="127" t="s">
        <v>146</v>
      </c>
    </row>
    <row r="71" spans="1:61" x14ac:dyDescent="0.2">
      <c r="A71" s="127" t="s">
        <v>147</v>
      </c>
    </row>
    <row r="72" spans="1:61" x14ac:dyDescent="0.2">
      <c r="A72" s="127" t="s">
        <v>148</v>
      </c>
    </row>
    <row r="73" spans="1:61" x14ac:dyDescent="0.2">
      <c r="A73" s="127" t="s">
        <v>149</v>
      </c>
    </row>
    <row r="74" spans="1:61" x14ac:dyDescent="0.2">
      <c r="A74" s="128" t="s">
        <v>427</v>
      </c>
    </row>
  </sheetData>
  <pageMargins left="0.7" right="0.7" top="0.75" bottom="0.75" header="0.3" footer="0.3"/>
  <pageSetup paperSize="9" orientation="portrait" horizontalDpi="90" verticalDpi="9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5EE2CB-40A8-484A-BCBF-C5787524DBBC}">
  <dimension ref="A1:BQ114"/>
  <sheetViews>
    <sheetView zoomScaleNormal="100" workbookViewId="0">
      <pane xSplit="1" ySplit="4" topLeftCell="AI5" activePane="bottomRight" state="frozen"/>
      <selection activeCell="AA5" sqref="AA5:AB5"/>
      <selection pane="topRight" activeCell="AA5" sqref="AA5:AB5"/>
      <selection pane="bottomLeft" activeCell="AA5" sqref="AA5:AB5"/>
      <selection pane="bottomRight"/>
    </sheetView>
  </sheetViews>
  <sheetFormatPr defaultRowHeight="15" x14ac:dyDescent="0.25"/>
  <cols>
    <col min="1" max="1" width="55.28515625" style="31" customWidth="1"/>
    <col min="2" max="27" width="8.42578125" style="31" customWidth="1"/>
    <col min="28" max="61" width="7.7109375" style="31" customWidth="1"/>
    <col min="62" max="16384" width="9.140625" style="31"/>
  </cols>
  <sheetData>
    <row r="1" spans="1:69" x14ac:dyDescent="0.25">
      <c r="A1" s="235" t="str">
        <f>HYPERLINK("#'contents'!A1","to contents")</f>
        <v>to contents</v>
      </c>
    </row>
    <row r="2" spans="1:69" ht="30" x14ac:dyDescent="0.25">
      <c r="A2" s="2" t="s">
        <v>498</v>
      </c>
      <c r="B2" s="2"/>
      <c r="C2" s="2"/>
      <c r="D2" s="2"/>
      <c r="E2" s="2"/>
      <c r="F2" s="2"/>
      <c r="G2" s="2"/>
      <c r="H2" s="2"/>
      <c r="I2" s="2"/>
      <c r="J2" s="2"/>
      <c r="K2" s="2"/>
      <c r="L2" s="2"/>
      <c r="M2" s="2"/>
      <c r="N2" s="2"/>
      <c r="O2" s="2"/>
      <c r="P2" s="2"/>
      <c r="Q2" s="2"/>
      <c r="R2" s="2"/>
      <c r="S2" s="2"/>
      <c r="T2" s="2"/>
      <c r="U2" s="2"/>
      <c r="V2" s="2"/>
      <c r="W2" s="2"/>
      <c r="X2" s="2"/>
      <c r="Y2" s="2"/>
      <c r="Z2" s="2"/>
      <c r="AA2" s="2"/>
    </row>
    <row r="3" spans="1:69" x14ac:dyDescent="0.25">
      <c r="A3" s="36"/>
      <c r="B3" s="36"/>
      <c r="C3" s="36"/>
      <c r="D3" s="36"/>
      <c r="E3" s="36"/>
      <c r="F3" s="36"/>
      <c r="G3" s="36"/>
      <c r="H3" s="36"/>
      <c r="I3" s="36"/>
      <c r="J3" s="36"/>
      <c r="K3" s="36"/>
      <c r="L3" s="36"/>
      <c r="M3" s="36"/>
      <c r="N3" s="36"/>
      <c r="O3" s="36"/>
      <c r="P3" s="36"/>
      <c r="Q3" s="36"/>
      <c r="R3" s="36"/>
      <c r="S3" s="36"/>
      <c r="T3" s="36"/>
      <c r="U3" s="36"/>
      <c r="V3" s="36"/>
      <c r="W3" s="36"/>
      <c r="X3" s="36"/>
      <c r="Y3" s="36"/>
      <c r="Z3" s="36"/>
      <c r="AA3" s="36"/>
    </row>
    <row r="4" spans="1:69" x14ac:dyDescent="0.25">
      <c r="A4" s="82"/>
      <c r="B4" s="37">
        <v>1970</v>
      </c>
      <c r="C4" s="37">
        <v>1971</v>
      </c>
      <c r="D4" s="37">
        <v>1972</v>
      </c>
      <c r="E4" s="37">
        <v>1973</v>
      </c>
      <c r="F4" s="37">
        <v>1974</v>
      </c>
      <c r="G4" s="37">
        <v>1975</v>
      </c>
      <c r="H4" s="37">
        <v>1976</v>
      </c>
      <c r="I4" s="37">
        <v>1977</v>
      </c>
      <c r="J4" s="37">
        <v>1978</v>
      </c>
      <c r="K4" s="37">
        <v>1979</v>
      </c>
      <c r="L4" s="37">
        <v>1980</v>
      </c>
      <c r="M4" s="37">
        <v>1981</v>
      </c>
      <c r="N4" s="37">
        <v>1982</v>
      </c>
      <c r="O4" s="37">
        <v>1983</v>
      </c>
      <c r="P4" s="37">
        <v>1984</v>
      </c>
      <c r="Q4" s="37">
        <v>1985</v>
      </c>
      <c r="R4" s="37">
        <v>1986</v>
      </c>
      <c r="S4" s="37">
        <v>1987</v>
      </c>
      <c r="T4" s="37">
        <v>1988</v>
      </c>
      <c r="U4" s="37">
        <v>1989</v>
      </c>
      <c r="V4" s="37">
        <v>1990</v>
      </c>
      <c r="W4" s="37">
        <v>1991</v>
      </c>
      <c r="X4" s="37">
        <v>1992</v>
      </c>
      <c r="Y4" s="37">
        <v>1993</v>
      </c>
      <c r="Z4" s="37">
        <v>1994</v>
      </c>
      <c r="AA4" s="37">
        <v>1995</v>
      </c>
      <c r="AB4" s="84">
        <v>1995</v>
      </c>
      <c r="AC4" s="84">
        <v>1996</v>
      </c>
      <c r="AD4" s="84">
        <v>1997</v>
      </c>
      <c r="AE4" s="84">
        <v>1998</v>
      </c>
      <c r="AF4" s="84">
        <v>1999</v>
      </c>
      <c r="AG4" s="84">
        <v>2000</v>
      </c>
      <c r="AH4" s="84">
        <v>2001</v>
      </c>
      <c r="AI4" s="84">
        <v>2002</v>
      </c>
      <c r="AJ4" s="84">
        <v>2003</v>
      </c>
      <c r="AK4" s="84">
        <v>2004</v>
      </c>
      <c r="AL4" s="84">
        <v>2005</v>
      </c>
      <c r="AM4" s="84">
        <v>2006</v>
      </c>
      <c r="AN4" s="84">
        <v>2007</v>
      </c>
      <c r="AO4" s="84">
        <v>2008</v>
      </c>
      <c r="AP4" s="84">
        <v>2009</v>
      </c>
      <c r="AQ4" s="84">
        <v>2010</v>
      </c>
      <c r="AR4" s="84">
        <v>2011</v>
      </c>
      <c r="AS4" s="84">
        <v>2012</v>
      </c>
      <c r="AT4" s="84">
        <v>2013</v>
      </c>
      <c r="AU4" s="84">
        <v>2014</v>
      </c>
      <c r="AV4" s="84">
        <v>2015</v>
      </c>
      <c r="AW4" s="84">
        <v>2016</v>
      </c>
      <c r="AX4" s="84">
        <v>2017</v>
      </c>
      <c r="AY4" s="84">
        <v>2018</v>
      </c>
      <c r="AZ4" s="84">
        <v>2019</v>
      </c>
      <c r="BA4" s="84">
        <v>2020</v>
      </c>
      <c r="BB4" s="84">
        <v>2021</v>
      </c>
      <c r="BC4" s="84">
        <v>2022</v>
      </c>
      <c r="BD4" s="84">
        <v>2023</v>
      </c>
      <c r="BE4" s="84">
        <v>2024</v>
      </c>
      <c r="BF4" s="84">
        <v>2025</v>
      </c>
      <c r="BG4" s="84">
        <v>2026</v>
      </c>
      <c r="BH4" s="84">
        <v>2027</v>
      </c>
      <c r="BI4" s="84">
        <v>2028</v>
      </c>
      <c r="BJ4" s="37"/>
      <c r="BK4" s="37"/>
      <c r="BL4" s="37"/>
      <c r="BM4" s="37"/>
      <c r="BN4" s="37"/>
      <c r="BO4" s="37"/>
      <c r="BP4" s="37"/>
      <c r="BQ4" s="37"/>
    </row>
    <row r="5" spans="1:69" x14ac:dyDescent="0.25">
      <c r="A5" s="85"/>
      <c r="B5" s="181"/>
      <c r="C5" s="181"/>
      <c r="D5" s="181"/>
      <c r="E5" s="181"/>
      <c r="F5" s="181"/>
      <c r="G5" s="181"/>
      <c r="H5" s="181"/>
      <c r="I5" s="181"/>
      <c r="J5" s="181"/>
      <c r="K5" s="181"/>
      <c r="L5" s="181"/>
      <c r="M5" s="181"/>
      <c r="N5" s="181"/>
      <c r="O5" s="181"/>
      <c r="P5" s="181"/>
      <c r="Q5" s="181"/>
      <c r="R5" s="181"/>
      <c r="S5" s="181"/>
      <c r="T5" s="181"/>
      <c r="U5" s="181"/>
      <c r="V5" s="181"/>
      <c r="W5" s="181"/>
      <c r="X5" s="181"/>
      <c r="Y5" s="181"/>
      <c r="Z5" s="181"/>
      <c r="AA5" s="119" t="s">
        <v>531</v>
      </c>
      <c r="AB5" s="119" t="s">
        <v>532</v>
      </c>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0"/>
      <c r="BI5" s="50"/>
    </row>
    <row r="6" spans="1:69" x14ac:dyDescent="0.25">
      <c r="A6" s="83" t="s">
        <v>166</v>
      </c>
      <c r="B6" s="32"/>
      <c r="C6" s="181"/>
      <c r="D6" s="181"/>
      <c r="E6" s="181"/>
      <c r="F6" s="181"/>
      <c r="G6" s="181"/>
      <c r="H6" s="181"/>
      <c r="I6" s="181"/>
      <c r="J6" s="181"/>
      <c r="K6" s="181"/>
      <c r="L6" s="181"/>
      <c r="M6" s="181"/>
      <c r="N6" s="181"/>
      <c r="O6" s="181"/>
      <c r="P6" s="181"/>
      <c r="Q6" s="181"/>
      <c r="R6" s="181"/>
      <c r="S6" s="181"/>
      <c r="T6" s="181"/>
      <c r="U6" s="181"/>
      <c r="V6" s="181"/>
      <c r="W6" s="181"/>
      <c r="X6" s="181"/>
      <c r="Y6" s="181"/>
      <c r="Z6" s="181"/>
      <c r="AB6" s="50"/>
      <c r="AC6" s="50"/>
      <c r="AD6" s="50"/>
      <c r="AE6" s="50"/>
      <c r="AF6" s="50"/>
      <c r="AG6" s="50"/>
      <c r="AH6" s="50"/>
      <c r="AI6" s="50"/>
      <c r="AJ6" s="50"/>
      <c r="AK6" s="50"/>
      <c r="AL6" s="50"/>
      <c r="AM6" s="50"/>
      <c r="AN6" s="50"/>
      <c r="AO6" s="50"/>
      <c r="AP6" s="50"/>
      <c r="AQ6" s="50"/>
      <c r="AR6" s="50"/>
      <c r="AS6" s="50"/>
      <c r="AT6" s="50"/>
      <c r="AU6" s="50"/>
      <c r="AV6" s="50"/>
      <c r="AW6" s="50"/>
      <c r="AX6" s="50"/>
      <c r="AY6" s="50"/>
      <c r="AZ6" s="50"/>
      <c r="BA6" s="50"/>
      <c r="BB6" s="50"/>
      <c r="BC6" s="50"/>
      <c r="BD6" s="50"/>
      <c r="BE6" s="50"/>
      <c r="BF6" s="50"/>
      <c r="BG6" s="50"/>
      <c r="BH6" s="50"/>
      <c r="BI6" s="50"/>
    </row>
    <row r="7" spans="1:69" x14ac:dyDescent="0.25">
      <c r="A7" s="80" t="s">
        <v>167</v>
      </c>
      <c r="B7" s="179"/>
      <c r="C7" s="179"/>
      <c r="D7" s="179"/>
      <c r="E7" s="179"/>
      <c r="F7" s="179"/>
      <c r="G7" s="179"/>
      <c r="H7" s="179"/>
      <c r="I7" s="179"/>
      <c r="J7" s="179"/>
      <c r="K7" s="179"/>
      <c r="L7" s="179"/>
      <c r="M7" s="179"/>
      <c r="N7" s="179"/>
      <c r="O7" s="179"/>
      <c r="P7" s="179"/>
      <c r="Q7" s="179"/>
      <c r="R7" s="179"/>
      <c r="S7" s="179"/>
      <c r="T7" s="179"/>
      <c r="U7" s="179"/>
      <c r="V7" s="179"/>
      <c r="W7" s="179"/>
      <c r="X7" s="179"/>
      <c r="Y7" s="179"/>
      <c r="Z7" s="179"/>
      <c r="AA7" s="168"/>
      <c r="AB7" s="50"/>
      <c r="AC7" s="50"/>
      <c r="AD7" s="50"/>
      <c r="AE7" s="50"/>
      <c r="AF7" s="50"/>
      <c r="AG7" s="50"/>
      <c r="AH7" s="50"/>
      <c r="AI7" s="50"/>
      <c r="AJ7" s="50"/>
      <c r="AK7" s="50"/>
      <c r="AL7" s="50"/>
      <c r="AM7" s="50"/>
      <c r="AN7" s="50"/>
      <c r="AO7" s="50"/>
      <c r="AP7" s="50"/>
      <c r="AQ7" s="50"/>
      <c r="AR7" s="50"/>
      <c r="AS7" s="50"/>
      <c r="AT7" s="50"/>
      <c r="AU7" s="50"/>
      <c r="AV7" s="50"/>
      <c r="AW7" s="50"/>
      <c r="AX7" s="50"/>
      <c r="AY7" s="50"/>
      <c r="AZ7" s="50"/>
      <c r="BA7" s="50"/>
      <c r="BB7" s="50"/>
      <c r="BC7" s="50"/>
      <c r="BD7" s="50"/>
      <c r="BE7" s="50"/>
      <c r="BF7" s="50"/>
      <c r="BG7" s="50"/>
      <c r="BH7" s="50"/>
      <c r="BI7" s="50"/>
    </row>
    <row r="8" spans="1:69" x14ac:dyDescent="0.25">
      <c r="A8" s="81" t="s">
        <v>168</v>
      </c>
      <c r="B8" s="182" t="s">
        <v>169</v>
      </c>
      <c r="C8" s="182" t="s">
        <v>169</v>
      </c>
      <c r="D8" s="182" t="s">
        <v>169</v>
      </c>
      <c r="E8" s="182" t="s">
        <v>169</v>
      </c>
      <c r="F8" s="182" t="s">
        <v>169</v>
      </c>
      <c r="G8" s="182" t="s">
        <v>169</v>
      </c>
      <c r="H8" s="182" t="s">
        <v>169</v>
      </c>
      <c r="I8" s="182" t="s">
        <v>169</v>
      </c>
      <c r="J8" s="182" t="s">
        <v>169</v>
      </c>
      <c r="K8" s="182" t="s">
        <v>169</v>
      </c>
      <c r="L8" s="182" t="s">
        <v>169</v>
      </c>
      <c r="M8" s="182" t="s">
        <v>169</v>
      </c>
      <c r="N8" s="182" t="s">
        <v>169</v>
      </c>
      <c r="O8" s="182" t="s">
        <v>169</v>
      </c>
      <c r="P8" s="182" t="s">
        <v>169</v>
      </c>
      <c r="Q8" s="182" t="s">
        <v>169</v>
      </c>
      <c r="R8" s="182" t="s">
        <v>169</v>
      </c>
      <c r="S8" s="182" t="s">
        <v>169</v>
      </c>
      <c r="T8" s="182" t="s">
        <v>169</v>
      </c>
      <c r="U8" s="182" t="s">
        <v>169</v>
      </c>
      <c r="V8" s="182" t="s">
        <v>169</v>
      </c>
      <c r="W8" s="182" t="s">
        <v>169</v>
      </c>
      <c r="X8" s="182" t="s">
        <v>169</v>
      </c>
      <c r="Y8" s="182" t="s">
        <v>169</v>
      </c>
      <c r="Z8" s="182" t="s">
        <v>169</v>
      </c>
      <c r="AA8" s="51">
        <v>10.5</v>
      </c>
      <c r="AB8" s="35">
        <v>10.2801603051615</v>
      </c>
      <c r="AC8" s="35">
        <v>9.9586513971428392</v>
      </c>
      <c r="AD8" s="35">
        <v>9.6914602726655108</v>
      </c>
      <c r="AE8" s="35">
        <v>9.5892605769364199</v>
      </c>
      <c r="AF8" s="35">
        <v>9.6509943404368794</v>
      </c>
      <c r="AG8" s="35">
        <v>9.74652612740263</v>
      </c>
      <c r="AH8" s="35">
        <v>9.90574725722343</v>
      </c>
      <c r="AI8" s="35">
        <v>10.3019712619607</v>
      </c>
      <c r="AJ8" s="35">
        <v>10.7031733787181</v>
      </c>
      <c r="AK8" s="35">
        <v>10.178428178365801</v>
      </c>
      <c r="AL8" s="35">
        <v>9.9374914786574706</v>
      </c>
      <c r="AM8" s="35">
        <v>9.5318363741315508</v>
      </c>
      <c r="AN8" s="35">
        <v>9.5251719367714696</v>
      </c>
      <c r="AO8" s="35">
        <v>9.3956320044222004</v>
      </c>
      <c r="AP8" s="35">
        <v>10.3677822731439</v>
      </c>
      <c r="AQ8" s="35">
        <v>10.517076940774601</v>
      </c>
      <c r="AR8" s="35">
        <v>10.1187786618343</v>
      </c>
      <c r="AS8" s="35">
        <v>9.9936610491891198</v>
      </c>
      <c r="AT8" s="35">
        <v>9.6888945504563004</v>
      </c>
      <c r="AU8" s="35">
        <v>9.7541555206870605</v>
      </c>
      <c r="AV8" s="35">
        <v>9.2559294449029199</v>
      </c>
      <c r="AW8" s="35">
        <v>9.0025474846408198</v>
      </c>
      <c r="AX8" s="35">
        <v>8.8464964926573906</v>
      </c>
      <c r="AY8" s="35">
        <v>8.8222681395998208</v>
      </c>
      <c r="AZ8" s="35">
        <v>8.7634213614417895</v>
      </c>
      <c r="BA8" s="35">
        <v>9.3431491765757109</v>
      </c>
      <c r="BB8" s="35">
        <v>9.2036389940051002</v>
      </c>
      <c r="BC8" s="35">
        <v>9.1456075155447092</v>
      </c>
      <c r="BD8" s="35">
        <v>8.8398377172452207</v>
      </c>
      <c r="BE8" s="35">
        <v>8.7129733033476793</v>
      </c>
      <c r="BF8" s="35">
        <v>8.5486514787579306</v>
      </c>
      <c r="BG8" s="35">
        <v>8.4406559606503198</v>
      </c>
      <c r="BH8" s="35">
        <v>8.5363697532088594</v>
      </c>
      <c r="BI8" s="35">
        <v>8.7122106344983195</v>
      </c>
    </row>
    <row r="9" spans="1:69" x14ac:dyDescent="0.25">
      <c r="A9" s="81" t="s">
        <v>170</v>
      </c>
      <c r="B9" s="182" t="s">
        <v>169</v>
      </c>
      <c r="C9" s="182" t="s">
        <v>169</v>
      </c>
      <c r="D9" s="182" t="s">
        <v>169</v>
      </c>
      <c r="E9" s="182" t="s">
        <v>169</v>
      </c>
      <c r="F9" s="182" t="s">
        <v>169</v>
      </c>
      <c r="G9" s="182" t="s">
        <v>169</v>
      </c>
      <c r="H9" s="182" t="s">
        <v>169</v>
      </c>
      <c r="I9" s="182" t="s">
        <v>169</v>
      </c>
      <c r="J9" s="182" t="s">
        <v>169</v>
      </c>
      <c r="K9" s="182" t="s">
        <v>169</v>
      </c>
      <c r="L9" s="182" t="s">
        <v>169</v>
      </c>
      <c r="M9" s="182" t="s">
        <v>169</v>
      </c>
      <c r="N9" s="182" t="s">
        <v>169</v>
      </c>
      <c r="O9" s="182" t="s">
        <v>169</v>
      </c>
      <c r="P9" s="182" t="s">
        <v>169</v>
      </c>
      <c r="Q9" s="182" t="s">
        <v>169</v>
      </c>
      <c r="R9" s="182" t="s">
        <v>169</v>
      </c>
      <c r="S9" s="182" t="s">
        <v>169</v>
      </c>
      <c r="T9" s="182" t="s">
        <v>169</v>
      </c>
      <c r="U9" s="182" t="s">
        <v>169</v>
      </c>
      <c r="V9" s="182" t="s">
        <v>169</v>
      </c>
      <c r="W9" s="182" t="s">
        <v>169</v>
      </c>
      <c r="X9" s="182" t="s">
        <v>169</v>
      </c>
      <c r="Y9" s="182" t="s">
        <v>169</v>
      </c>
      <c r="Z9" s="182" t="s">
        <v>169</v>
      </c>
      <c r="AA9" s="51">
        <v>1.3</v>
      </c>
      <c r="AB9" s="35">
        <v>1.2608218424725299</v>
      </c>
      <c r="AC9" s="35">
        <v>1.26195314332635</v>
      </c>
      <c r="AD9" s="35">
        <v>1.2388696728547699</v>
      </c>
      <c r="AE9" s="35">
        <v>1.26402886843093</v>
      </c>
      <c r="AF9" s="35">
        <v>1.29333287373289</v>
      </c>
      <c r="AG9" s="35">
        <v>1.23073384660411</v>
      </c>
      <c r="AH9" s="35">
        <v>1.42379428232622</v>
      </c>
      <c r="AI9" s="35">
        <v>1.5546657847709999</v>
      </c>
      <c r="AJ9" s="35">
        <v>1.6286730972496299</v>
      </c>
      <c r="AK9" s="35">
        <v>1.64278034597992</v>
      </c>
      <c r="AL9" s="35">
        <v>1.61685865882138</v>
      </c>
      <c r="AM9" s="35">
        <v>1.6397332450495099</v>
      </c>
      <c r="AN9" s="35">
        <v>1.65705717252729</v>
      </c>
      <c r="AO9" s="35">
        <v>1.6733214018332701</v>
      </c>
      <c r="AP9" s="35">
        <v>1.8353257117936499</v>
      </c>
      <c r="AQ9" s="35">
        <v>1.77542313623516</v>
      </c>
      <c r="AR9" s="35">
        <v>1.734675536571</v>
      </c>
      <c r="AS9" s="35">
        <v>1.7545981390371499</v>
      </c>
      <c r="AT9" s="35">
        <v>1.79259792950978</v>
      </c>
      <c r="AU9" s="35">
        <v>1.70587821323149</v>
      </c>
      <c r="AV9" s="35">
        <v>1.7403196631383899</v>
      </c>
      <c r="AW9" s="35">
        <v>1.73782059500199</v>
      </c>
      <c r="AX9" s="35">
        <v>1.6515621122352799</v>
      </c>
      <c r="AY9" s="35">
        <v>1.67558284307164</v>
      </c>
      <c r="AZ9" s="35">
        <v>1.6856871020392601</v>
      </c>
      <c r="BA9" s="35">
        <v>1.83974779179169</v>
      </c>
      <c r="BB9" s="35">
        <v>1.75518852674674</v>
      </c>
      <c r="BC9" s="35">
        <v>1.59407604619065</v>
      </c>
      <c r="BD9" s="35">
        <v>1.58234925225664</v>
      </c>
      <c r="BE9" s="35">
        <v>1.79671613503089</v>
      </c>
      <c r="BF9" s="35">
        <v>1.74894426602533</v>
      </c>
      <c r="BG9" s="35">
        <v>1.7058509168554401</v>
      </c>
      <c r="BH9" s="35">
        <v>1.7363685316267301</v>
      </c>
      <c r="BI9" s="35">
        <v>1.70957655438737</v>
      </c>
    </row>
    <row r="10" spans="1:69" x14ac:dyDescent="0.25">
      <c r="A10" s="81" t="s">
        <v>171</v>
      </c>
      <c r="B10" s="176" t="s">
        <v>169</v>
      </c>
      <c r="C10" s="176" t="s">
        <v>169</v>
      </c>
      <c r="D10" s="176" t="s">
        <v>169</v>
      </c>
      <c r="E10" s="176" t="s">
        <v>169</v>
      </c>
      <c r="F10" s="176" t="s">
        <v>169</v>
      </c>
      <c r="G10" s="176" t="s">
        <v>169</v>
      </c>
      <c r="H10" s="176" t="s">
        <v>169</v>
      </c>
      <c r="I10" s="176" t="s">
        <v>169</v>
      </c>
      <c r="J10" s="176" t="s">
        <v>169</v>
      </c>
      <c r="K10" s="176" t="s">
        <v>169</v>
      </c>
      <c r="L10" s="176" t="s">
        <v>169</v>
      </c>
      <c r="M10" s="176" t="s">
        <v>169</v>
      </c>
      <c r="N10" s="176" t="s">
        <v>169</v>
      </c>
      <c r="O10" s="176" t="s">
        <v>169</v>
      </c>
      <c r="P10" s="176" t="s">
        <v>169</v>
      </c>
      <c r="Q10" s="176" t="s">
        <v>169</v>
      </c>
      <c r="R10" s="176" t="s">
        <v>169</v>
      </c>
      <c r="S10" s="176" t="s">
        <v>169</v>
      </c>
      <c r="T10" s="176" t="s">
        <v>169</v>
      </c>
      <c r="U10" s="176" t="s">
        <v>169</v>
      </c>
      <c r="V10" s="176" t="s">
        <v>169</v>
      </c>
      <c r="W10" s="176" t="s">
        <v>169</v>
      </c>
      <c r="X10" s="176" t="s">
        <v>169</v>
      </c>
      <c r="Y10" s="176" t="s">
        <v>169</v>
      </c>
      <c r="Z10" s="176" t="s">
        <v>169</v>
      </c>
      <c r="AA10" s="51">
        <v>1.6</v>
      </c>
      <c r="AB10" s="35">
        <v>1.70719222280397</v>
      </c>
      <c r="AC10" s="35">
        <v>1.5994218730776799</v>
      </c>
      <c r="AD10" s="35">
        <v>1.48761909535711</v>
      </c>
      <c r="AE10" s="35">
        <v>1.3657294254615799</v>
      </c>
      <c r="AF10" s="35">
        <v>1.3801113375188401</v>
      </c>
      <c r="AG10" s="35">
        <v>1.2356010306101</v>
      </c>
      <c r="AH10" s="35">
        <v>1.2627588118284601</v>
      </c>
      <c r="AI10" s="35">
        <v>1.2148383131415501</v>
      </c>
      <c r="AJ10" s="35">
        <v>1.2094145772440399</v>
      </c>
      <c r="AK10" s="35">
        <v>1.17290171223041</v>
      </c>
      <c r="AL10" s="35">
        <v>1.02635217884541</v>
      </c>
      <c r="AM10" s="35">
        <v>1.0678367152424699</v>
      </c>
      <c r="AN10" s="35">
        <v>1.04300928071942</v>
      </c>
      <c r="AO10" s="35">
        <v>1.0224080203006201</v>
      </c>
      <c r="AP10" s="35">
        <v>1.1049213946695899</v>
      </c>
      <c r="AQ10" s="35">
        <v>1.0023678701979</v>
      </c>
      <c r="AR10" s="35">
        <v>1.0468065254688099</v>
      </c>
      <c r="AS10" s="35">
        <v>0.94966830430314098</v>
      </c>
      <c r="AT10" s="35">
        <v>0.95281653972209701</v>
      </c>
      <c r="AU10" s="35">
        <v>0.89567574006790196</v>
      </c>
      <c r="AV10" s="35">
        <v>0.92752547796547202</v>
      </c>
      <c r="AW10" s="35">
        <v>0.98187727028236604</v>
      </c>
      <c r="AX10" s="35">
        <v>1.0290647107753701</v>
      </c>
      <c r="AY10" s="35">
        <v>1.04575399845217</v>
      </c>
      <c r="AZ10" s="35">
        <v>1.15219757580975</v>
      </c>
      <c r="BA10" s="35">
        <v>1.3342710618713001</v>
      </c>
      <c r="BB10" s="35">
        <v>1.22892591884826</v>
      </c>
      <c r="BC10" s="35">
        <v>1.1161525690521299</v>
      </c>
      <c r="BD10" s="35">
        <v>1.1082866719054401</v>
      </c>
      <c r="BE10" s="35">
        <v>1.25743769870227</v>
      </c>
      <c r="BF10" s="35">
        <v>1.40902150226012</v>
      </c>
      <c r="BG10" s="35">
        <v>1.49508259986466</v>
      </c>
      <c r="BH10" s="35">
        <v>1.4527767734474299</v>
      </c>
      <c r="BI10" s="35">
        <v>1.69333320088936</v>
      </c>
    </row>
    <row r="11" spans="1:69" x14ac:dyDescent="0.25">
      <c r="A11" s="81" t="s">
        <v>172</v>
      </c>
      <c r="B11" s="182" t="s">
        <v>169</v>
      </c>
      <c r="C11" s="182" t="s">
        <v>169</v>
      </c>
      <c r="D11" s="182" t="s">
        <v>169</v>
      </c>
      <c r="E11" s="182" t="s">
        <v>169</v>
      </c>
      <c r="F11" s="182" t="s">
        <v>169</v>
      </c>
      <c r="G11" s="182" t="s">
        <v>169</v>
      </c>
      <c r="H11" s="182" t="s">
        <v>169</v>
      </c>
      <c r="I11" s="182" t="s">
        <v>169</v>
      </c>
      <c r="J11" s="182" t="s">
        <v>169</v>
      </c>
      <c r="K11" s="182" t="s">
        <v>169</v>
      </c>
      <c r="L11" s="182" t="s">
        <v>169</v>
      </c>
      <c r="M11" s="182" t="s">
        <v>169</v>
      </c>
      <c r="N11" s="182" t="s">
        <v>169</v>
      </c>
      <c r="O11" s="182" t="s">
        <v>169</v>
      </c>
      <c r="P11" s="182" t="s">
        <v>169</v>
      </c>
      <c r="Q11" s="182" t="s">
        <v>169</v>
      </c>
      <c r="R11" s="182" t="s">
        <v>169</v>
      </c>
      <c r="S11" s="182" t="s">
        <v>169</v>
      </c>
      <c r="T11" s="182" t="s">
        <v>169</v>
      </c>
      <c r="U11" s="182" t="s">
        <v>169</v>
      </c>
      <c r="V11" s="182" t="s">
        <v>169</v>
      </c>
      <c r="W11" s="182" t="s">
        <v>169</v>
      </c>
      <c r="X11" s="182" t="s">
        <v>169</v>
      </c>
      <c r="Y11" s="182" t="s">
        <v>169</v>
      </c>
      <c r="Z11" s="182" t="s">
        <v>169</v>
      </c>
      <c r="AA11" s="51">
        <v>1.3</v>
      </c>
      <c r="AB11" s="35">
        <v>1.2932906764993699</v>
      </c>
      <c r="AC11" s="35">
        <v>1.40616803908498</v>
      </c>
      <c r="AD11" s="35">
        <v>1.26894724117999</v>
      </c>
      <c r="AE11" s="35">
        <v>1.2731590730481199</v>
      </c>
      <c r="AF11" s="35">
        <v>1.33600690612325</v>
      </c>
      <c r="AG11" s="35">
        <v>1.4123682918337599</v>
      </c>
      <c r="AH11" s="35">
        <v>1.37253681325693</v>
      </c>
      <c r="AI11" s="35">
        <v>1.4507020735426901</v>
      </c>
      <c r="AJ11" s="35">
        <v>1.4551195495349301</v>
      </c>
      <c r="AK11" s="35">
        <v>1.3780839326310801</v>
      </c>
      <c r="AL11" s="35">
        <v>1.4001157330996199</v>
      </c>
      <c r="AM11" s="35">
        <v>1.4664364753074</v>
      </c>
      <c r="AN11" s="35">
        <v>1.42933296431876</v>
      </c>
      <c r="AO11" s="35">
        <v>1.56536428182054</v>
      </c>
      <c r="AP11" s="35">
        <v>1.69275106492212</v>
      </c>
      <c r="AQ11" s="35">
        <v>1.6887089935728301</v>
      </c>
      <c r="AR11" s="35">
        <v>1.6389410595634999</v>
      </c>
      <c r="AS11" s="35">
        <v>1.4619470375577901</v>
      </c>
      <c r="AT11" s="35">
        <v>1.4900155162456701</v>
      </c>
      <c r="AU11" s="35">
        <v>1.3773899310837601</v>
      </c>
      <c r="AV11" s="35">
        <v>1.4411427035798701</v>
      </c>
      <c r="AW11" s="35">
        <v>1.2989579867787699</v>
      </c>
      <c r="AX11" s="35">
        <v>1.2753574300366499</v>
      </c>
      <c r="AY11" s="35">
        <v>1.24963338290378</v>
      </c>
      <c r="AZ11" s="35">
        <v>1.2023787003459101</v>
      </c>
      <c r="BA11" s="35">
        <v>1.2264446956419</v>
      </c>
      <c r="BB11" s="35">
        <v>1.1808125275038499</v>
      </c>
      <c r="BC11" s="35">
        <v>1.05273697249497</v>
      </c>
      <c r="BD11" s="35">
        <v>1.0781078427289701</v>
      </c>
      <c r="BE11" s="35">
        <v>1.13714697431804</v>
      </c>
      <c r="BF11" s="35">
        <v>1.1836717137483299</v>
      </c>
      <c r="BG11" s="35">
        <v>1.1768632400980701</v>
      </c>
      <c r="BH11" s="35">
        <v>1.17638459169441</v>
      </c>
      <c r="BI11" s="35">
        <v>1.16846801082229</v>
      </c>
    </row>
    <row r="12" spans="1:69" x14ac:dyDescent="0.25">
      <c r="A12" s="81" t="s">
        <v>173</v>
      </c>
      <c r="B12" s="182" t="s">
        <v>169</v>
      </c>
      <c r="C12" s="182" t="s">
        <v>169</v>
      </c>
      <c r="D12" s="182" t="s">
        <v>169</v>
      </c>
      <c r="E12" s="182" t="s">
        <v>169</v>
      </c>
      <c r="F12" s="182" t="s">
        <v>169</v>
      </c>
      <c r="G12" s="182" t="s">
        <v>169</v>
      </c>
      <c r="H12" s="182" t="s">
        <v>169</v>
      </c>
      <c r="I12" s="182" t="s">
        <v>169</v>
      </c>
      <c r="J12" s="182" t="s">
        <v>169</v>
      </c>
      <c r="K12" s="182" t="s">
        <v>169</v>
      </c>
      <c r="L12" s="182" t="s">
        <v>169</v>
      </c>
      <c r="M12" s="182" t="s">
        <v>169</v>
      </c>
      <c r="N12" s="182" t="s">
        <v>169</v>
      </c>
      <c r="O12" s="182" t="s">
        <v>169</v>
      </c>
      <c r="P12" s="182" t="s">
        <v>169</v>
      </c>
      <c r="Q12" s="182" t="s">
        <v>169</v>
      </c>
      <c r="R12" s="182" t="s">
        <v>169</v>
      </c>
      <c r="S12" s="182" t="s">
        <v>169</v>
      </c>
      <c r="T12" s="182" t="s">
        <v>169</v>
      </c>
      <c r="U12" s="182" t="s">
        <v>169</v>
      </c>
      <c r="V12" s="182" t="s">
        <v>169</v>
      </c>
      <c r="W12" s="182" t="s">
        <v>169</v>
      </c>
      <c r="X12" s="182" t="s">
        <v>169</v>
      </c>
      <c r="Y12" s="182" t="s">
        <v>169</v>
      </c>
      <c r="Z12" s="182" t="s">
        <v>169</v>
      </c>
      <c r="AA12" s="51">
        <v>5.3</v>
      </c>
      <c r="AB12" s="35">
        <v>5.5200024388914199</v>
      </c>
      <c r="AC12" s="35">
        <v>5.3545232146628399</v>
      </c>
      <c r="AD12" s="35">
        <v>5.1969119636169099</v>
      </c>
      <c r="AE12" s="35">
        <v>5.0228916235237504</v>
      </c>
      <c r="AF12" s="35">
        <v>4.9172873550869802</v>
      </c>
      <c r="AG12" s="35">
        <v>4.6919653774056904</v>
      </c>
      <c r="AH12" s="35">
        <v>4.6378630350306</v>
      </c>
      <c r="AI12" s="35">
        <v>4.7731492194920504</v>
      </c>
      <c r="AJ12" s="35">
        <v>4.9852762950581502</v>
      </c>
      <c r="AK12" s="35">
        <v>4.9978687205672303</v>
      </c>
      <c r="AL12" s="35">
        <v>5.0753061000121802</v>
      </c>
      <c r="AM12" s="35">
        <v>5.1532274054561302</v>
      </c>
      <c r="AN12" s="35">
        <v>5.1032838904761002</v>
      </c>
      <c r="AO12" s="35">
        <v>5.1658104124389004</v>
      </c>
      <c r="AP12" s="35">
        <v>5.5234866934806401</v>
      </c>
      <c r="AQ12" s="35">
        <v>5.4625685538978503</v>
      </c>
      <c r="AR12" s="35">
        <v>5.3261356153771997</v>
      </c>
      <c r="AS12" s="35">
        <v>5.3480675601125496</v>
      </c>
      <c r="AT12" s="35">
        <v>5.2782675176021101</v>
      </c>
      <c r="AU12" s="35">
        <v>5.35588780454803</v>
      </c>
      <c r="AV12" s="35">
        <v>5.2893589838872099</v>
      </c>
      <c r="AW12" s="35">
        <v>5.2236435322715202</v>
      </c>
      <c r="AX12" s="35">
        <v>5.0523880999153796</v>
      </c>
      <c r="AY12" s="35">
        <v>4.9766984881777399</v>
      </c>
      <c r="AZ12" s="35">
        <v>4.9341065373105302</v>
      </c>
      <c r="BA12" s="35">
        <v>5.2628275798457604</v>
      </c>
      <c r="BB12" s="35">
        <v>5.1179262279559596</v>
      </c>
      <c r="BC12" s="35">
        <v>4.9904596529545699</v>
      </c>
      <c r="BD12" s="35">
        <v>5.1170182266257402</v>
      </c>
      <c r="BE12" s="35">
        <v>5.3005067450019698</v>
      </c>
      <c r="BF12" s="35">
        <v>5.2883795623432999</v>
      </c>
      <c r="BG12" s="35">
        <v>5.2475982927046196</v>
      </c>
      <c r="BH12" s="35">
        <v>5.21630101455884</v>
      </c>
      <c r="BI12" s="35">
        <v>5.0915579361982903</v>
      </c>
    </row>
    <row r="13" spans="1:69" x14ac:dyDescent="0.25">
      <c r="A13" s="81" t="s">
        <v>174</v>
      </c>
      <c r="B13" s="182" t="s">
        <v>169</v>
      </c>
      <c r="C13" s="182" t="s">
        <v>169</v>
      </c>
      <c r="D13" s="182" t="s">
        <v>169</v>
      </c>
      <c r="E13" s="182" t="s">
        <v>169</v>
      </c>
      <c r="F13" s="182" t="s">
        <v>169</v>
      </c>
      <c r="G13" s="182" t="s">
        <v>169</v>
      </c>
      <c r="H13" s="182" t="s">
        <v>169</v>
      </c>
      <c r="I13" s="182" t="s">
        <v>169</v>
      </c>
      <c r="J13" s="182" t="s">
        <v>169</v>
      </c>
      <c r="K13" s="182" t="s">
        <v>169</v>
      </c>
      <c r="L13" s="182" t="s">
        <v>169</v>
      </c>
      <c r="M13" s="182" t="s">
        <v>169</v>
      </c>
      <c r="N13" s="182" t="s">
        <v>169</v>
      </c>
      <c r="O13" s="182" t="s">
        <v>169</v>
      </c>
      <c r="P13" s="182" t="s">
        <v>169</v>
      </c>
      <c r="Q13" s="182" t="s">
        <v>169</v>
      </c>
      <c r="R13" s="182" t="s">
        <v>169</v>
      </c>
      <c r="S13" s="182" t="s">
        <v>169</v>
      </c>
      <c r="T13" s="182" t="s">
        <v>169</v>
      </c>
      <c r="U13" s="182" t="s">
        <v>169</v>
      </c>
      <c r="V13" s="182" t="s">
        <v>169</v>
      </c>
      <c r="W13" s="182" t="s">
        <v>169</v>
      </c>
      <c r="X13" s="182" t="s">
        <v>169</v>
      </c>
      <c r="Y13" s="182" t="s">
        <v>169</v>
      </c>
      <c r="Z13" s="182" t="s">
        <v>169</v>
      </c>
      <c r="AA13" s="51">
        <v>5.6</v>
      </c>
      <c r="AB13" s="35">
        <v>5.7178497858692596</v>
      </c>
      <c r="AC13" s="35">
        <v>5.3269569303304403</v>
      </c>
      <c r="AD13" s="35">
        <v>5.7770563390592402</v>
      </c>
      <c r="AE13" s="35">
        <v>5.7190712437478703</v>
      </c>
      <c r="AF13" s="35">
        <v>5.6556194199204199</v>
      </c>
      <c r="AG13" s="35">
        <v>5.7527902672037099</v>
      </c>
      <c r="AH13" s="35">
        <v>5.9433709652300202</v>
      </c>
      <c r="AI13" s="35">
        <v>6.48046801334708</v>
      </c>
      <c r="AJ13" s="35">
        <v>6.8639444594886303</v>
      </c>
      <c r="AK13" s="35">
        <v>6.8571672883809596</v>
      </c>
      <c r="AL13" s="35">
        <v>6.7747594161869698</v>
      </c>
      <c r="AM13" s="35">
        <v>8.1163803575226492</v>
      </c>
      <c r="AN13" s="35">
        <v>8.1766083209571008</v>
      </c>
      <c r="AO13" s="35">
        <v>8.3202721000579203</v>
      </c>
      <c r="AP13" s="35">
        <v>9.3745926241414992</v>
      </c>
      <c r="AQ13" s="35">
        <v>9.6123026885891392</v>
      </c>
      <c r="AR13" s="35">
        <v>9.6606780713239804</v>
      </c>
      <c r="AS13" s="35">
        <v>9.9840887627975796</v>
      </c>
      <c r="AT13" s="35">
        <v>9.9575710331074898</v>
      </c>
      <c r="AU13" s="35">
        <v>9.8162177541810909</v>
      </c>
      <c r="AV13" s="35">
        <v>9.5115966243660104</v>
      </c>
      <c r="AW13" s="35">
        <v>9.4503288742315501</v>
      </c>
      <c r="AX13" s="35">
        <v>9.3137400833943307</v>
      </c>
      <c r="AY13" s="35">
        <v>9.3766468535333107</v>
      </c>
      <c r="AZ13" s="35">
        <v>9.5005872664256596</v>
      </c>
      <c r="BA13" s="35">
        <v>10.331186618211101</v>
      </c>
      <c r="BB13" s="35">
        <v>10.149818392478901</v>
      </c>
      <c r="BC13" s="35">
        <v>9.3771939886782398</v>
      </c>
      <c r="BD13" s="35">
        <v>9.4944843700089692</v>
      </c>
      <c r="BE13" s="35">
        <v>9.8796432715761799</v>
      </c>
      <c r="BF13" s="35">
        <v>10.0771291654268</v>
      </c>
      <c r="BG13" s="35">
        <v>10.2569485595517</v>
      </c>
      <c r="BH13" s="35">
        <v>10.411560916312601</v>
      </c>
      <c r="BI13" s="35">
        <v>10.6055919102528</v>
      </c>
    </row>
    <row r="14" spans="1:69" x14ac:dyDescent="0.25">
      <c r="A14" s="81" t="s">
        <v>175</v>
      </c>
      <c r="B14" s="182" t="s">
        <v>169</v>
      </c>
      <c r="C14" s="182" t="s">
        <v>169</v>
      </c>
      <c r="D14" s="182" t="s">
        <v>169</v>
      </c>
      <c r="E14" s="182" t="s">
        <v>169</v>
      </c>
      <c r="F14" s="182" t="s">
        <v>169</v>
      </c>
      <c r="G14" s="182" t="s">
        <v>169</v>
      </c>
      <c r="H14" s="182" t="s">
        <v>169</v>
      </c>
      <c r="I14" s="182" t="s">
        <v>169</v>
      </c>
      <c r="J14" s="182" t="s">
        <v>169</v>
      </c>
      <c r="K14" s="182" t="s">
        <v>169</v>
      </c>
      <c r="L14" s="182" t="s">
        <v>169</v>
      </c>
      <c r="M14" s="182" t="s">
        <v>169</v>
      </c>
      <c r="N14" s="182" t="s">
        <v>169</v>
      </c>
      <c r="O14" s="182" t="s">
        <v>169</v>
      </c>
      <c r="P14" s="182" t="s">
        <v>169</v>
      </c>
      <c r="Q14" s="182" t="s">
        <v>169</v>
      </c>
      <c r="R14" s="182" t="s">
        <v>169</v>
      </c>
      <c r="S14" s="182" t="s">
        <v>169</v>
      </c>
      <c r="T14" s="182" t="s">
        <v>169</v>
      </c>
      <c r="U14" s="182" t="s">
        <v>169</v>
      </c>
      <c r="V14" s="182" t="s">
        <v>169</v>
      </c>
      <c r="W14" s="182" t="s">
        <v>169</v>
      </c>
      <c r="X14" s="182" t="s">
        <v>169</v>
      </c>
      <c r="Y14" s="182" t="s">
        <v>169</v>
      </c>
      <c r="Z14" s="182" t="s">
        <v>169</v>
      </c>
      <c r="AA14" s="51">
        <v>3.5</v>
      </c>
      <c r="AB14" s="35">
        <v>3.40952929531201</v>
      </c>
      <c r="AC14" s="35">
        <v>2.4159627204725602</v>
      </c>
      <c r="AD14" s="35">
        <v>2.8278311255276498</v>
      </c>
      <c r="AE14" s="35">
        <v>2.82301471398568</v>
      </c>
      <c r="AF14" s="35">
        <v>2.7993206642159598</v>
      </c>
      <c r="AG14" s="35">
        <v>2.8634528449752001</v>
      </c>
      <c r="AH14" s="35">
        <v>2.98040132382586</v>
      </c>
      <c r="AI14" s="35">
        <v>3.3032906431907501</v>
      </c>
      <c r="AJ14" s="35">
        <v>3.5248916314516698</v>
      </c>
      <c r="AK14" s="35">
        <v>3.5922004276154502</v>
      </c>
      <c r="AL14" s="35">
        <v>3.5817040751324298</v>
      </c>
      <c r="AM14" s="35">
        <v>3.5848315232146502</v>
      </c>
      <c r="AN14" s="35">
        <v>3.3842243371202798</v>
      </c>
      <c r="AO14" s="35">
        <v>3.0897210546688001</v>
      </c>
      <c r="AP14" s="35">
        <v>3.4316391261291299</v>
      </c>
      <c r="AQ14" s="35">
        <v>3.4945982701124398</v>
      </c>
      <c r="AR14" s="35">
        <v>3.5556979348062701</v>
      </c>
      <c r="AS14" s="35">
        <v>3.9467669521361501</v>
      </c>
      <c r="AT14" s="35">
        <v>3.8044527560141601</v>
      </c>
      <c r="AU14" s="35">
        <v>3.77821788075526</v>
      </c>
      <c r="AV14" s="35">
        <v>2.5563471727864</v>
      </c>
      <c r="AW14" s="35">
        <v>2.5381986257953502</v>
      </c>
      <c r="AX14" s="35">
        <v>2.46130169370287</v>
      </c>
      <c r="AY14" s="35">
        <v>2.5329882801649202</v>
      </c>
      <c r="AZ14" s="35">
        <v>2.6711600076255602</v>
      </c>
      <c r="BA14" s="35">
        <v>2.8547575107026701</v>
      </c>
      <c r="BB14" s="35">
        <v>2.9186054926159</v>
      </c>
      <c r="BC14" s="35">
        <v>2.9126314878008301</v>
      </c>
      <c r="BD14" s="35">
        <v>2.9958664521768101</v>
      </c>
      <c r="BE14" s="35">
        <v>3.0983553085778799</v>
      </c>
      <c r="BF14" s="35">
        <v>3.1458015566232298</v>
      </c>
      <c r="BG14" s="35">
        <v>3.23302717431676</v>
      </c>
      <c r="BH14" s="35">
        <v>3.3079950983744699</v>
      </c>
      <c r="BI14" s="35">
        <v>3.4187503671649702</v>
      </c>
    </row>
    <row r="15" spans="1:69" x14ac:dyDescent="0.25">
      <c r="A15" s="50" t="s">
        <v>176</v>
      </c>
      <c r="B15" s="176" t="s">
        <v>169</v>
      </c>
      <c r="C15" s="176" t="s">
        <v>169</v>
      </c>
      <c r="D15" s="176" t="s">
        <v>169</v>
      </c>
      <c r="E15" s="176" t="s">
        <v>169</v>
      </c>
      <c r="F15" s="176" t="s">
        <v>169</v>
      </c>
      <c r="G15" s="176" t="s">
        <v>169</v>
      </c>
      <c r="H15" s="176" t="s">
        <v>169</v>
      </c>
      <c r="I15" s="176" t="s">
        <v>169</v>
      </c>
      <c r="J15" s="176" t="s">
        <v>169</v>
      </c>
      <c r="K15" s="176" t="s">
        <v>169</v>
      </c>
      <c r="L15" s="176" t="s">
        <v>169</v>
      </c>
      <c r="M15" s="176" t="s">
        <v>169</v>
      </c>
      <c r="N15" s="176" t="s">
        <v>169</v>
      </c>
      <c r="O15" s="176" t="s">
        <v>169</v>
      </c>
      <c r="P15" s="176" t="s">
        <v>169</v>
      </c>
      <c r="Q15" s="176" t="s">
        <v>169</v>
      </c>
      <c r="R15" s="176" t="s">
        <v>169</v>
      </c>
      <c r="S15" s="176" t="s">
        <v>169</v>
      </c>
      <c r="T15" s="176" t="s">
        <v>169</v>
      </c>
      <c r="U15" s="176" t="s">
        <v>169</v>
      </c>
      <c r="V15" s="176" t="s">
        <v>169</v>
      </c>
      <c r="W15" s="176" t="s">
        <v>169</v>
      </c>
      <c r="X15" s="176" t="s">
        <v>169</v>
      </c>
      <c r="Y15" s="176" t="s">
        <v>169</v>
      </c>
      <c r="Z15" s="176" t="s">
        <v>169</v>
      </c>
      <c r="AA15" s="51">
        <v>2.1</v>
      </c>
      <c r="AB15" s="35">
        <v>2.1359626833126799</v>
      </c>
      <c r="AC15" s="35">
        <v>2.7566233298689999</v>
      </c>
      <c r="AD15" s="35">
        <v>2.7942309856689498</v>
      </c>
      <c r="AE15" s="35">
        <v>2.7195388355105998</v>
      </c>
      <c r="AF15" s="35">
        <v>2.6970460461825199</v>
      </c>
      <c r="AG15" s="35">
        <v>2.7034994796876202</v>
      </c>
      <c r="AH15" s="35">
        <v>2.78906794264166</v>
      </c>
      <c r="AI15" s="35">
        <v>3.0029733532304901</v>
      </c>
      <c r="AJ15" s="35">
        <v>3.1516540466652998</v>
      </c>
      <c r="AK15" s="35">
        <v>3.1007833281452002</v>
      </c>
      <c r="AL15" s="35">
        <v>3.03930218082927</v>
      </c>
      <c r="AM15" s="35">
        <v>4.3748461048915104</v>
      </c>
      <c r="AN15" s="35">
        <v>4.2149980531564903</v>
      </c>
      <c r="AO15" s="35">
        <v>4.6223905445175504</v>
      </c>
      <c r="AP15" s="35">
        <v>5.2187690684079397</v>
      </c>
      <c r="AQ15" s="35">
        <v>5.2885973753602196</v>
      </c>
      <c r="AR15" s="35">
        <v>5.2603257840970503</v>
      </c>
      <c r="AS15" s="35">
        <v>5.2163605898891197</v>
      </c>
      <c r="AT15" s="35">
        <v>5.3512466022749701</v>
      </c>
      <c r="AU15" s="35">
        <v>5.2646077640121502</v>
      </c>
      <c r="AV15" s="35">
        <v>5.5923989142154804</v>
      </c>
      <c r="AW15" s="35">
        <v>5.5641594184688898</v>
      </c>
      <c r="AX15" s="35">
        <v>5.5106984119672804</v>
      </c>
      <c r="AY15" s="35">
        <v>5.4668876738239902</v>
      </c>
      <c r="AZ15" s="35">
        <v>5.4092281456973996</v>
      </c>
      <c r="BA15" s="35">
        <v>5.4044417536062603</v>
      </c>
      <c r="BB15" s="35">
        <v>5.3384670228248199</v>
      </c>
      <c r="BC15" s="35">
        <v>5.1067811765491404</v>
      </c>
      <c r="BD15" s="35">
        <v>5.1617975946801096</v>
      </c>
      <c r="BE15" s="35">
        <v>5.3900229746670103</v>
      </c>
      <c r="BF15" s="35">
        <v>5.4867954224694397</v>
      </c>
      <c r="BG15" s="35">
        <v>5.5651338278379097</v>
      </c>
      <c r="BH15" s="35">
        <v>5.6208073155789302</v>
      </c>
      <c r="BI15" s="35">
        <v>5.6756381702020899</v>
      </c>
    </row>
    <row r="16" spans="1:69" x14ac:dyDescent="0.25">
      <c r="A16" s="50" t="s">
        <v>177</v>
      </c>
      <c r="B16" s="182" t="s">
        <v>169</v>
      </c>
      <c r="C16" s="182" t="s">
        <v>169</v>
      </c>
      <c r="D16" s="182" t="s">
        <v>169</v>
      </c>
      <c r="E16" s="182" t="s">
        <v>169</v>
      </c>
      <c r="F16" s="182" t="s">
        <v>169</v>
      </c>
      <c r="G16" s="182" t="s">
        <v>169</v>
      </c>
      <c r="H16" s="182" t="s">
        <v>169</v>
      </c>
      <c r="I16" s="182" t="s">
        <v>169</v>
      </c>
      <c r="J16" s="182" t="s">
        <v>169</v>
      </c>
      <c r="K16" s="182" t="s">
        <v>169</v>
      </c>
      <c r="L16" s="182" t="s">
        <v>169</v>
      </c>
      <c r="M16" s="182" t="s">
        <v>169</v>
      </c>
      <c r="N16" s="182" t="s">
        <v>169</v>
      </c>
      <c r="O16" s="182" t="s">
        <v>169</v>
      </c>
      <c r="P16" s="182" t="s">
        <v>169</v>
      </c>
      <c r="Q16" s="182" t="s">
        <v>169</v>
      </c>
      <c r="R16" s="182" t="s">
        <v>169</v>
      </c>
      <c r="S16" s="182" t="s">
        <v>169</v>
      </c>
      <c r="T16" s="182" t="s">
        <v>169</v>
      </c>
      <c r="U16" s="182" t="s">
        <v>169</v>
      </c>
      <c r="V16" s="182" t="s">
        <v>169</v>
      </c>
      <c r="W16" s="182" t="s">
        <v>169</v>
      </c>
      <c r="X16" s="182" t="s">
        <v>169</v>
      </c>
      <c r="Y16" s="182" t="s">
        <v>169</v>
      </c>
      <c r="Z16" s="182" t="s">
        <v>169</v>
      </c>
      <c r="AA16" s="51">
        <v>0</v>
      </c>
      <c r="AB16" s="35">
        <v>0.172357807244576</v>
      </c>
      <c r="AC16" s="35">
        <v>0.15437087998888099</v>
      </c>
      <c r="AD16" s="35">
        <v>0.154994227862642</v>
      </c>
      <c r="AE16" s="35">
        <v>0.17651769425159</v>
      </c>
      <c r="AF16" s="35">
        <v>0.15925270952194001</v>
      </c>
      <c r="AG16" s="35">
        <v>0.185837942540894</v>
      </c>
      <c r="AH16" s="35">
        <v>0.17390169876249101</v>
      </c>
      <c r="AI16" s="35">
        <v>0.17420401692583401</v>
      </c>
      <c r="AJ16" s="35">
        <v>0.187398781371657</v>
      </c>
      <c r="AK16" s="35">
        <v>0.16418353262031299</v>
      </c>
      <c r="AL16" s="35">
        <v>0.153753160225272</v>
      </c>
      <c r="AM16" s="35">
        <v>0.156702729416488</v>
      </c>
      <c r="AN16" s="35">
        <v>0.57738593068032995</v>
      </c>
      <c r="AO16" s="35">
        <v>0.60816050087157303</v>
      </c>
      <c r="AP16" s="35">
        <v>0.72418442960442897</v>
      </c>
      <c r="AQ16" s="35">
        <v>0.82910704311647698</v>
      </c>
      <c r="AR16" s="35">
        <v>0.844654352420662</v>
      </c>
      <c r="AS16" s="35">
        <v>0.82096122077231304</v>
      </c>
      <c r="AT16" s="35">
        <v>0.80187167481835797</v>
      </c>
      <c r="AU16" s="35">
        <v>0.77339210941367698</v>
      </c>
      <c r="AV16" s="35">
        <v>1.36285053736413</v>
      </c>
      <c r="AW16" s="35">
        <v>1.3479708299673101</v>
      </c>
      <c r="AX16" s="35">
        <v>1.3417399777241701</v>
      </c>
      <c r="AY16" s="35">
        <v>1.3767708995444099</v>
      </c>
      <c r="AZ16" s="35">
        <v>1.4201991131027001</v>
      </c>
      <c r="BA16" s="35">
        <v>2.07198735390216</v>
      </c>
      <c r="BB16" s="35">
        <v>1.89274587703816</v>
      </c>
      <c r="BC16" s="35">
        <v>1.3577813243282699</v>
      </c>
      <c r="BD16" s="35">
        <v>1.3368203231520499</v>
      </c>
      <c r="BE16" s="35">
        <v>1.3912649883313</v>
      </c>
      <c r="BF16" s="35">
        <v>1.4445321863341101</v>
      </c>
      <c r="BG16" s="35">
        <v>1.4587875573970599</v>
      </c>
      <c r="BH16" s="35">
        <v>1.4827585023591601</v>
      </c>
      <c r="BI16" s="35">
        <v>1.5112033728857399</v>
      </c>
    </row>
    <row r="17" spans="1:61" x14ac:dyDescent="0.25">
      <c r="A17" s="81" t="s">
        <v>178</v>
      </c>
      <c r="B17" s="182" t="s">
        <v>169</v>
      </c>
      <c r="C17" s="182" t="s">
        <v>169</v>
      </c>
      <c r="D17" s="182" t="s">
        <v>169</v>
      </c>
      <c r="E17" s="182" t="s">
        <v>169</v>
      </c>
      <c r="F17" s="182" t="s">
        <v>169</v>
      </c>
      <c r="G17" s="182" t="s">
        <v>169</v>
      </c>
      <c r="H17" s="182" t="s">
        <v>169</v>
      </c>
      <c r="I17" s="182" t="s">
        <v>169</v>
      </c>
      <c r="J17" s="182" t="s">
        <v>169</v>
      </c>
      <c r="K17" s="182" t="s">
        <v>169</v>
      </c>
      <c r="L17" s="182" t="s">
        <v>169</v>
      </c>
      <c r="M17" s="182" t="s">
        <v>169</v>
      </c>
      <c r="N17" s="182" t="s">
        <v>169</v>
      </c>
      <c r="O17" s="182" t="s">
        <v>169</v>
      </c>
      <c r="P17" s="182" t="s">
        <v>169</v>
      </c>
      <c r="Q17" s="182" t="s">
        <v>169</v>
      </c>
      <c r="R17" s="182" t="s">
        <v>169</v>
      </c>
      <c r="S17" s="182" t="s">
        <v>169</v>
      </c>
      <c r="T17" s="182" t="s">
        <v>169</v>
      </c>
      <c r="U17" s="182" t="s">
        <v>169</v>
      </c>
      <c r="V17" s="182" t="s">
        <v>169</v>
      </c>
      <c r="W17" s="182" t="s">
        <v>169</v>
      </c>
      <c r="X17" s="182" t="s">
        <v>169</v>
      </c>
      <c r="Y17" s="182" t="s">
        <v>169</v>
      </c>
      <c r="Z17" s="182" t="s">
        <v>169</v>
      </c>
      <c r="AA17" s="51">
        <v>13.9</v>
      </c>
      <c r="AB17" s="35">
        <v>14.171576947522601</v>
      </c>
      <c r="AC17" s="35">
        <v>13.569550271788399</v>
      </c>
      <c r="AD17" s="35">
        <v>12.2803089581667</v>
      </c>
      <c r="AE17" s="35">
        <v>11.6123771273103</v>
      </c>
      <c r="AF17" s="35">
        <v>11.151986278552901</v>
      </c>
      <c r="AG17" s="35">
        <v>10.7027163474189</v>
      </c>
      <c r="AH17" s="35">
        <v>11.048983988390299</v>
      </c>
      <c r="AI17" s="35">
        <v>11.0638486943489</v>
      </c>
      <c r="AJ17" s="35">
        <v>11.2774688194955</v>
      </c>
      <c r="AK17" s="35">
        <v>11.1618377318905</v>
      </c>
      <c r="AL17" s="35">
        <v>10.8342414853599</v>
      </c>
      <c r="AM17" s="35">
        <v>10.934292251777601</v>
      </c>
      <c r="AN17" s="35">
        <v>10.415218104217001</v>
      </c>
      <c r="AO17" s="35">
        <v>10.773278805762001</v>
      </c>
      <c r="AP17" s="35">
        <v>11.8068017834474</v>
      </c>
      <c r="AQ17" s="35">
        <v>11.994380232903699</v>
      </c>
      <c r="AR17" s="35">
        <v>12.1177561671332</v>
      </c>
      <c r="AS17" s="35">
        <v>12.2126661011736</v>
      </c>
      <c r="AT17" s="35">
        <v>12.508489357856</v>
      </c>
      <c r="AU17" s="35">
        <v>12.3077918123817</v>
      </c>
      <c r="AV17" s="35">
        <v>12.1435149614603</v>
      </c>
      <c r="AW17" s="35">
        <v>12.078971661529399</v>
      </c>
      <c r="AX17" s="35">
        <v>11.740224800935501</v>
      </c>
      <c r="AY17" s="35">
        <v>11.3481199988725</v>
      </c>
      <c r="AZ17" s="35">
        <v>11.094328996212999</v>
      </c>
      <c r="BA17" s="35">
        <v>12.0578009016984</v>
      </c>
      <c r="BB17" s="35">
        <v>11.6223885127666</v>
      </c>
      <c r="BC17" s="35">
        <v>11.1512852070117</v>
      </c>
      <c r="BD17" s="35">
        <v>11.6055206928222</v>
      </c>
      <c r="BE17" s="35">
        <v>11.7256738121709</v>
      </c>
      <c r="BF17" s="35">
        <v>11.8511546385381</v>
      </c>
      <c r="BG17" s="35">
        <v>12.0461250120256</v>
      </c>
      <c r="BH17" s="35">
        <v>12.346176837059</v>
      </c>
      <c r="BI17" s="35">
        <v>12.4558384055597</v>
      </c>
    </row>
    <row r="18" spans="1:61" x14ac:dyDescent="0.25">
      <c r="A18" s="81" t="s">
        <v>179</v>
      </c>
      <c r="B18" s="182" t="s">
        <v>169</v>
      </c>
      <c r="C18" s="182" t="s">
        <v>169</v>
      </c>
      <c r="D18" s="182" t="s">
        <v>169</v>
      </c>
      <c r="E18" s="182" t="s">
        <v>169</v>
      </c>
      <c r="F18" s="182" t="s">
        <v>169</v>
      </c>
      <c r="G18" s="182" t="s">
        <v>169</v>
      </c>
      <c r="H18" s="182" t="s">
        <v>169</v>
      </c>
      <c r="I18" s="182" t="s">
        <v>169</v>
      </c>
      <c r="J18" s="182" t="s">
        <v>169</v>
      </c>
      <c r="K18" s="182" t="s">
        <v>169</v>
      </c>
      <c r="L18" s="182" t="s">
        <v>169</v>
      </c>
      <c r="M18" s="182" t="s">
        <v>169</v>
      </c>
      <c r="N18" s="182" t="s">
        <v>169</v>
      </c>
      <c r="O18" s="182" t="s">
        <v>169</v>
      </c>
      <c r="P18" s="182" t="s">
        <v>169</v>
      </c>
      <c r="Q18" s="182" t="s">
        <v>169</v>
      </c>
      <c r="R18" s="182" t="s">
        <v>169</v>
      </c>
      <c r="S18" s="182" t="s">
        <v>169</v>
      </c>
      <c r="T18" s="182" t="s">
        <v>169</v>
      </c>
      <c r="U18" s="182" t="s">
        <v>169</v>
      </c>
      <c r="V18" s="182" t="s">
        <v>169</v>
      </c>
      <c r="W18" s="182" t="s">
        <v>169</v>
      </c>
      <c r="X18" s="182" t="s">
        <v>169</v>
      </c>
      <c r="Y18" s="182" t="s">
        <v>169</v>
      </c>
      <c r="Z18" s="182" t="s">
        <v>169</v>
      </c>
      <c r="AA18" s="51">
        <v>5.3</v>
      </c>
      <c r="AB18" s="35">
        <v>5.2405278506620103</v>
      </c>
      <c r="AC18" s="35">
        <v>5.21204928959021</v>
      </c>
      <c r="AD18" s="35">
        <v>5.0438145429831103</v>
      </c>
      <c r="AE18" s="35">
        <v>4.8516998902655697</v>
      </c>
      <c r="AF18" s="35">
        <v>4.7535049160110701</v>
      </c>
      <c r="AG18" s="35">
        <v>4.5565691721478103</v>
      </c>
      <c r="AH18" s="35">
        <v>4.52372708940816</v>
      </c>
      <c r="AI18" s="35">
        <v>4.5718069304182203</v>
      </c>
      <c r="AJ18" s="35">
        <v>4.6674198494576098</v>
      </c>
      <c r="AK18" s="35">
        <v>4.5971398940061601</v>
      </c>
      <c r="AL18" s="35">
        <v>4.4902454007640697</v>
      </c>
      <c r="AM18" s="35">
        <v>4.3606468874608204</v>
      </c>
      <c r="AN18" s="35">
        <v>4.2739477540535704</v>
      </c>
      <c r="AO18" s="35">
        <v>4.2721111309191402</v>
      </c>
      <c r="AP18" s="35">
        <v>4.5976509018058902</v>
      </c>
      <c r="AQ18" s="35">
        <v>4.6438088069930501</v>
      </c>
      <c r="AR18" s="35">
        <v>4.76106305150061</v>
      </c>
      <c r="AS18" s="35">
        <v>4.9403886193380098</v>
      </c>
      <c r="AT18" s="35">
        <v>5.0616012907849504</v>
      </c>
      <c r="AU18" s="35">
        <v>5.1676693072845303</v>
      </c>
      <c r="AV18" s="35">
        <v>5.2539970551066002</v>
      </c>
      <c r="AW18" s="35">
        <v>5.2744016164019003</v>
      </c>
      <c r="AX18" s="35">
        <v>5.1214800324055103</v>
      </c>
      <c r="AY18" s="35">
        <v>4.9746313568574196</v>
      </c>
      <c r="AZ18" s="35">
        <v>4.9000375128373896</v>
      </c>
      <c r="BA18" s="35">
        <v>5.2193891002222097</v>
      </c>
      <c r="BB18" s="35">
        <v>4.9705543501109002</v>
      </c>
      <c r="BC18" s="35">
        <v>4.62563729136434</v>
      </c>
      <c r="BD18" s="35">
        <v>4.6863796722279902</v>
      </c>
      <c r="BE18" s="35">
        <v>4.8748432823972996</v>
      </c>
      <c r="BF18" s="35">
        <v>4.9809507525312497</v>
      </c>
      <c r="BG18" s="35">
        <v>5.1108363010684101</v>
      </c>
      <c r="BH18" s="35">
        <v>5.2143131498818898</v>
      </c>
      <c r="BI18" s="35">
        <v>5.25999985274035</v>
      </c>
    </row>
    <row r="19" spans="1:61" x14ac:dyDescent="0.25">
      <c r="A19" s="81" t="s">
        <v>180</v>
      </c>
      <c r="B19" s="182" t="s">
        <v>169</v>
      </c>
      <c r="C19" s="182" t="s">
        <v>169</v>
      </c>
      <c r="D19" s="182" t="s">
        <v>169</v>
      </c>
      <c r="E19" s="182" t="s">
        <v>169</v>
      </c>
      <c r="F19" s="182" t="s">
        <v>169</v>
      </c>
      <c r="G19" s="182" t="s">
        <v>169</v>
      </c>
      <c r="H19" s="182" t="s">
        <v>169</v>
      </c>
      <c r="I19" s="182" t="s">
        <v>169</v>
      </c>
      <c r="J19" s="182" t="s">
        <v>169</v>
      </c>
      <c r="K19" s="182" t="s">
        <v>169</v>
      </c>
      <c r="L19" s="182" t="s">
        <v>169</v>
      </c>
      <c r="M19" s="182" t="s">
        <v>169</v>
      </c>
      <c r="N19" s="182" t="s">
        <v>169</v>
      </c>
      <c r="O19" s="182" t="s">
        <v>169</v>
      </c>
      <c r="P19" s="182" t="s">
        <v>169</v>
      </c>
      <c r="Q19" s="182" t="s">
        <v>169</v>
      </c>
      <c r="R19" s="182" t="s">
        <v>169</v>
      </c>
      <c r="S19" s="182" t="s">
        <v>169</v>
      </c>
      <c r="T19" s="182" t="s">
        <v>169</v>
      </c>
      <c r="U19" s="182" t="s">
        <v>169</v>
      </c>
      <c r="V19" s="182" t="s">
        <v>169</v>
      </c>
      <c r="W19" s="182" t="s">
        <v>169</v>
      </c>
      <c r="X19" s="182" t="s">
        <v>169</v>
      </c>
      <c r="Y19" s="182" t="s">
        <v>169</v>
      </c>
      <c r="Z19" s="182" t="s">
        <v>169</v>
      </c>
      <c r="AA19" s="51">
        <v>2.9</v>
      </c>
      <c r="AB19" s="35">
        <v>2.8505606046138401</v>
      </c>
      <c r="AC19" s="35">
        <v>3.1118857244286802</v>
      </c>
      <c r="AD19" s="35">
        <v>2.68084068354114</v>
      </c>
      <c r="AE19" s="35">
        <v>2.2550911094893999</v>
      </c>
      <c r="AF19" s="35">
        <v>1.93783030030772</v>
      </c>
      <c r="AG19" s="35">
        <v>1.69715943960257</v>
      </c>
      <c r="AH19" s="35">
        <v>1.66121851481481</v>
      </c>
      <c r="AI19" s="35">
        <v>1.7085091715466301</v>
      </c>
      <c r="AJ19" s="35">
        <v>1.9717598301745101</v>
      </c>
      <c r="AK19" s="35">
        <v>2.0206114176089698</v>
      </c>
      <c r="AL19" s="35">
        <v>1.9494905158624201</v>
      </c>
      <c r="AM19" s="35">
        <v>1.77313823365215</v>
      </c>
      <c r="AN19" s="35">
        <v>1.50766361818649</v>
      </c>
      <c r="AO19" s="35">
        <v>1.36928817996122</v>
      </c>
      <c r="AP19" s="35">
        <v>1.77517209179779</v>
      </c>
      <c r="AQ19" s="35">
        <v>2.0037970472133901</v>
      </c>
      <c r="AR19" s="35">
        <v>2.00981317485375</v>
      </c>
      <c r="AS19" s="35">
        <v>2.1999653590251</v>
      </c>
      <c r="AT19" s="35">
        <v>2.3984692206797602</v>
      </c>
      <c r="AU19" s="35">
        <v>2.1728512716659698</v>
      </c>
      <c r="AV19" s="35">
        <v>2.0089622149308402</v>
      </c>
      <c r="AW19" s="35">
        <v>1.9058724872482999</v>
      </c>
      <c r="AX19" s="35">
        <v>1.7729554857711101</v>
      </c>
      <c r="AY19" s="35">
        <v>1.54266156925117</v>
      </c>
      <c r="AZ19" s="35">
        <v>1.3871140328760001</v>
      </c>
      <c r="BA19" s="35">
        <v>1.47477182279387</v>
      </c>
      <c r="BB19" s="35">
        <v>1.27569099996483</v>
      </c>
      <c r="BC19" s="35">
        <v>1.0140334050442401</v>
      </c>
      <c r="BD19" s="35">
        <v>1.0477467638663001</v>
      </c>
      <c r="BE19" s="35">
        <v>1.1416422182846799</v>
      </c>
      <c r="BF19" s="35">
        <v>1.1833689701696299</v>
      </c>
      <c r="BG19" s="35">
        <v>1.2092313236069201</v>
      </c>
      <c r="BH19" s="35">
        <v>1.2297882976732399</v>
      </c>
      <c r="BI19" s="35">
        <v>1.2559251116018</v>
      </c>
    </row>
    <row r="20" spans="1:61" x14ac:dyDescent="0.25">
      <c r="A20" s="50" t="s">
        <v>181</v>
      </c>
      <c r="B20" s="176" t="s">
        <v>169</v>
      </c>
      <c r="C20" s="176" t="s">
        <v>169</v>
      </c>
      <c r="D20" s="176" t="s">
        <v>169</v>
      </c>
      <c r="E20" s="176" t="s">
        <v>169</v>
      </c>
      <c r="F20" s="176" t="s">
        <v>169</v>
      </c>
      <c r="G20" s="176" t="s">
        <v>169</v>
      </c>
      <c r="H20" s="176" t="s">
        <v>169</v>
      </c>
      <c r="I20" s="176" t="s">
        <v>169</v>
      </c>
      <c r="J20" s="176" t="s">
        <v>169</v>
      </c>
      <c r="K20" s="176" t="s">
        <v>169</v>
      </c>
      <c r="L20" s="176" t="s">
        <v>169</v>
      </c>
      <c r="M20" s="176" t="s">
        <v>169</v>
      </c>
      <c r="N20" s="176" t="s">
        <v>169</v>
      </c>
      <c r="O20" s="176" t="s">
        <v>169</v>
      </c>
      <c r="P20" s="176" t="s">
        <v>169</v>
      </c>
      <c r="Q20" s="176" t="s">
        <v>169</v>
      </c>
      <c r="R20" s="176" t="s">
        <v>169</v>
      </c>
      <c r="S20" s="176" t="s">
        <v>169</v>
      </c>
      <c r="T20" s="176" t="s">
        <v>169</v>
      </c>
      <c r="U20" s="176" t="s">
        <v>169</v>
      </c>
      <c r="V20" s="176" t="s">
        <v>169</v>
      </c>
      <c r="W20" s="176" t="s">
        <v>169</v>
      </c>
      <c r="X20" s="176" t="s">
        <v>169</v>
      </c>
      <c r="Y20" s="176" t="s">
        <v>169</v>
      </c>
      <c r="Z20" s="176" t="s">
        <v>169</v>
      </c>
      <c r="AA20" s="51">
        <v>1</v>
      </c>
      <c r="AB20" s="35">
        <v>2.7386082137941301</v>
      </c>
      <c r="AC20" s="35">
        <v>2.5999310563817102</v>
      </c>
      <c r="AD20" s="35">
        <v>2.5194685516630999</v>
      </c>
      <c r="AE20" s="35">
        <v>2.4370091084977501</v>
      </c>
      <c r="AF20" s="35">
        <v>2.3520778123960699</v>
      </c>
      <c r="AG20" s="35">
        <v>2.2515150740409902</v>
      </c>
      <c r="AH20" s="35">
        <v>2.2322919537943702</v>
      </c>
      <c r="AI20" s="35">
        <v>2.20219376232671</v>
      </c>
      <c r="AJ20" s="35">
        <v>2.2288952949224101</v>
      </c>
      <c r="AK20" s="35">
        <v>2.10925817087645</v>
      </c>
      <c r="AL20" s="35">
        <v>1.92454648097801</v>
      </c>
      <c r="AM20" s="35">
        <v>1.7221903576331099</v>
      </c>
      <c r="AN20" s="35">
        <v>1.6838672593358801</v>
      </c>
      <c r="AO20" s="35">
        <v>1.68742904484107</v>
      </c>
      <c r="AP20" s="35">
        <v>1.73932296020859</v>
      </c>
      <c r="AQ20" s="35">
        <v>1.70232008689212</v>
      </c>
      <c r="AR20" s="35">
        <v>1.65800745686485</v>
      </c>
      <c r="AS20" s="35">
        <v>1.6230583278551001</v>
      </c>
      <c r="AT20" s="35">
        <v>1.61886452569005</v>
      </c>
      <c r="AU20" s="35">
        <v>1.93564238768573</v>
      </c>
      <c r="AV20" s="35">
        <v>1.89592005004723</v>
      </c>
      <c r="AW20" s="35">
        <v>1.89683724007032</v>
      </c>
      <c r="AX20" s="35">
        <v>1.8742904521896799</v>
      </c>
      <c r="AY20" s="35">
        <v>1.8678915795750699</v>
      </c>
      <c r="AZ20" s="35">
        <v>1.84990191315543</v>
      </c>
      <c r="BA20" s="35">
        <v>2.0076604773211302</v>
      </c>
      <c r="BB20" s="35">
        <v>1.9137455532883101</v>
      </c>
      <c r="BC20" s="35">
        <v>1.8055576710221699</v>
      </c>
      <c r="BD20" s="35">
        <v>1.95337748685666</v>
      </c>
      <c r="BE20" s="35">
        <v>2.02626911563264</v>
      </c>
      <c r="BF20" s="35">
        <v>2.0579311778505098</v>
      </c>
      <c r="BG20" s="35">
        <v>2.0897929386325198</v>
      </c>
      <c r="BH20" s="35">
        <v>2.10661647276015</v>
      </c>
      <c r="BI20" s="35">
        <v>2.1436348138141001</v>
      </c>
    </row>
    <row r="21" spans="1:61" x14ac:dyDescent="0.25">
      <c r="A21" s="50" t="s">
        <v>182</v>
      </c>
      <c r="B21" s="182" t="s">
        <v>169</v>
      </c>
      <c r="C21" s="182" t="s">
        <v>169</v>
      </c>
      <c r="D21" s="182" t="s">
        <v>169</v>
      </c>
      <c r="E21" s="182" t="s">
        <v>169</v>
      </c>
      <c r="F21" s="182" t="s">
        <v>169</v>
      </c>
      <c r="G21" s="182" t="s">
        <v>169</v>
      </c>
      <c r="H21" s="182" t="s">
        <v>169</v>
      </c>
      <c r="I21" s="182" t="s">
        <v>169</v>
      </c>
      <c r="J21" s="182" t="s">
        <v>169</v>
      </c>
      <c r="K21" s="182" t="s">
        <v>169</v>
      </c>
      <c r="L21" s="182" t="s">
        <v>169</v>
      </c>
      <c r="M21" s="182" t="s">
        <v>169</v>
      </c>
      <c r="N21" s="182" t="s">
        <v>169</v>
      </c>
      <c r="O21" s="182" t="s">
        <v>169</v>
      </c>
      <c r="P21" s="182" t="s">
        <v>169</v>
      </c>
      <c r="Q21" s="182" t="s">
        <v>169</v>
      </c>
      <c r="R21" s="182" t="s">
        <v>169</v>
      </c>
      <c r="S21" s="182" t="s">
        <v>169</v>
      </c>
      <c r="T21" s="182" t="s">
        <v>169</v>
      </c>
      <c r="U21" s="182" t="s">
        <v>169</v>
      </c>
      <c r="V21" s="182" t="s">
        <v>169</v>
      </c>
      <c r="W21" s="182" t="s">
        <v>169</v>
      </c>
      <c r="X21" s="182" t="s">
        <v>169</v>
      </c>
      <c r="Y21" s="182" t="s">
        <v>169</v>
      </c>
      <c r="Z21" s="182" t="s">
        <v>169</v>
      </c>
      <c r="AA21" s="51">
        <v>4.7</v>
      </c>
      <c r="AB21" s="35">
        <v>3.3418802784525798</v>
      </c>
      <c r="AC21" s="35">
        <v>2.6456842013877502</v>
      </c>
      <c r="AD21" s="35">
        <v>2.0361851799793098</v>
      </c>
      <c r="AE21" s="35">
        <v>2.06857701905763</v>
      </c>
      <c r="AF21" s="35">
        <v>2.1085732498380501</v>
      </c>
      <c r="AG21" s="35">
        <v>2.19747266162747</v>
      </c>
      <c r="AH21" s="35">
        <v>2.6317464303729801</v>
      </c>
      <c r="AI21" s="35">
        <v>2.5813388300573701</v>
      </c>
      <c r="AJ21" s="35">
        <v>2.4093938449410102</v>
      </c>
      <c r="AK21" s="35">
        <v>2.4348282493989699</v>
      </c>
      <c r="AL21" s="35">
        <v>2.4699590877554298</v>
      </c>
      <c r="AM21" s="35">
        <v>3.07831677303153</v>
      </c>
      <c r="AN21" s="35">
        <v>2.9497394726410402</v>
      </c>
      <c r="AO21" s="35">
        <v>3.4444504500405402</v>
      </c>
      <c r="AP21" s="35">
        <v>3.69465582963513</v>
      </c>
      <c r="AQ21" s="35">
        <v>3.6444542918051099</v>
      </c>
      <c r="AR21" s="35">
        <v>3.6888724839139901</v>
      </c>
      <c r="AS21" s="35">
        <v>3.4492537949554101</v>
      </c>
      <c r="AT21" s="35">
        <v>3.4295543207012198</v>
      </c>
      <c r="AU21" s="35">
        <v>3.0316288457454199</v>
      </c>
      <c r="AV21" s="35">
        <v>2.9846356413756299</v>
      </c>
      <c r="AW21" s="35">
        <v>3.0018603178088901</v>
      </c>
      <c r="AX21" s="35">
        <v>2.9714988305692298</v>
      </c>
      <c r="AY21" s="35">
        <v>2.9629354931888101</v>
      </c>
      <c r="AZ21" s="35">
        <v>2.9572755373441901</v>
      </c>
      <c r="BA21" s="35">
        <v>3.35597950136117</v>
      </c>
      <c r="BB21" s="35">
        <v>3.4623976094026001</v>
      </c>
      <c r="BC21" s="35">
        <v>3.7060568395809299</v>
      </c>
      <c r="BD21" s="35">
        <v>3.91801676987127</v>
      </c>
      <c r="BE21" s="35">
        <v>3.6829191958562699</v>
      </c>
      <c r="BF21" s="35">
        <v>3.6289037379867</v>
      </c>
      <c r="BG21" s="35">
        <v>3.6362644487177902</v>
      </c>
      <c r="BH21" s="35">
        <v>3.7954589167437498</v>
      </c>
      <c r="BI21" s="35">
        <v>3.7962786274034701</v>
      </c>
    </row>
    <row r="22" spans="1:61" x14ac:dyDescent="0.25">
      <c r="A22" s="81" t="s">
        <v>183</v>
      </c>
      <c r="B22" s="182" t="s">
        <v>169</v>
      </c>
      <c r="C22" s="182" t="s">
        <v>169</v>
      </c>
      <c r="D22" s="182" t="s">
        <v>169</v>
      </c>
      <c r="E22" s="182" t="s">
        <v>169</v>
      </c>
      <c r="F22" s="182" t="s">
        <v>169</v>
      </c>
      <c r="G22" s="182" t="s">
        <v>169</v>
      </c>
      <c r="H22" s="182" t="s">
        <v>169</v>
      </c>
      <c r="I22" s="182" t="s">
        <v>169</v>
      </c>
      <c r="J22" s="182" t="s">
        <v>169</v>
      </c>
      <c r="K22" s="182" t="s">
        <v>169</v>
      </c>
      <c r="L22" s="182" t="s">
        <v>169</v>
      </c>
      <c r="M22" s="182" t="s">
        <v>169</v>
      </c>
      <c r="N22" s="182" t="s">
        <v>169</v>
      </c>
      <c r="O22" s="182" t="s">
        <v>169</v>
      </c>
      <c r="P22" s="182" t="s">
        <v>169</v>
      </c>
      <c r="Q22" s="182" t="s">
        <v>169</v>
      </c>
      <c r="R22" s="182" t="s">
        <v>169</v>
      </c>
      <c r="S22" s="182" t="s">
        <v>169</v>
      </c>
      <c r="T22" s="182" t="s">
        <v>169</v>
      </c>
      <c r="U22" s="182" t="s">
        <v>169</v>
      </c>
      <c r="V22" s="182" t="s">
        <v>169</v>
      </c>
      <c r="W22" s="182" t="s">
        <v>169</v>
      </c>
      <c r="X22" s="182" t="s">
        <v>169</v>
      </c>
      <c r="Y22" s="182" t="s">
        <v>169</v>
      </c>
      <c r="Z22" s="182" t="s">
        <v>169</v>
      </c>
      <c r="AA22" s="51">
        <v>6.9</v>
      </c>
      <c r="AB22" s="35">
        <v>6.8697157951529499</v>
      </c>
      <c r="AC22" s="35">
        <v>2.0221832115704599</v>
      </c>
      <c r="AD22" s="35">
        <v>2.16204420839941</v>
      </c>
      <c r="AE22" s="35">
        <v>2.3918498997707598</v>
      </c>
      <c r="AF22" s="35">
        <v>2.28221140439793</v>
      </c>
      <c r="AG22" s="35">
        <v>2.15283055689076</v>
      </c>
      <c r="AH22" s="35">
        <v>2.2760660394886001</v>
      </c>
      <c r="AI22" s="35">
        <v>1.99984169999713</v>
      </c>
      <c r="AJ22" s="35">
        <v>1.95997294724417</v>
      </c>
      <c r="AK22" s="35">
        <v>1.8847932050526199</v>
      </c>
      <c r="AL22" s="35">
        <v>1.7324802043187</v>
      </c>
      <c r="AM22" s="35">
        <v>1.7209824776006599</v>
      </c>
      <c r="AN22" s="35">
        <v>1.5670882391080301</v>
      </c>
      <c r="AO22" s="35">
        <v>1.56380982803149</v>
      </c>
      <c r="AP22" s="35">
        <v>2.2970837536942801</v>
      </c>
      <c r="AQ22" s="35">
        <v>2.1604071583504099</v>
      </c>
      <c r="AR22" s="35">
        <v>1.93108233292693</v>
      </c>
      <c r="AS22" s="35">
        <v>1.73071093274952</v>
      </c>
      <c r="AT22" s="35">
        <v>1.7587730721716801</v>
      </c>
      <c r="AU22" s="35">
        <v>1.52988917694307</v>
      </c>
      <c r="AV22" s="35">
        <v>1.50421463286964</v>
      </c>
      <c r="AW22" s="35">
        <v>1.52866916620649</v>
      </c>
      <c r="AX22" s="35">
        <v>1.3741343674317399</v>
      </c>
      <c r="AY22" s="35">
        <v>1.5382839549712499</v>
      </c>
      <c r="AZ22" s="35">
        <v>1.56460735422788</v>
      </c>
      <c r="BA22" s="35">
        <v>4.1372100385043904</v>
      </c>
      <c r="BB22" s="35">
        <v>3.6987822546967299</v>
      </c>
      <c r="BC22" s="35">
        <v>2.3508933860533001</v>
      </c>
      <c r="BD22" s="35">
        <v>2.57935986489841</v>
      </c>
      <c r="BE22" s="35">
        <v>2.1289338719013098</v>
      </c>
      <c r="BF22" s="35">
        <v>2.09857698024088</v>
      </c>
      <c r="BG22" s="35">
        <v>2.8995891441454602</v>
      </c>
      <c r="BH22" s="35">
        <v>2.1313216222830702</v>
      </c>
      <c r="BI22" s="35">
        <v>2.0247905453258999</v>
      </c>
    </row>
    <row r="23" spans="1:61" x14ac:dyDescent="0.25">
      <c r="A23" s="81" t="s">
        <v>184</v>
      </c>
      <c r="B23" s="182" t="s">
        <v>169</v>
      </c>
      <c r="C23" s="182" t="s">
        <v>169</v>
      </c>
      <c r="D23" s="182" t="s">
        <v>169</v>
      </c>
      <c r="E23" s="182" t="s">
        <v>169</v>
      </c>
      <c r="F23" s="182" t="s">
        <v>169</v>
      </c>
      <c r="G23" s="182" t="s">
        <v>169</v>
      </c>
      <c r="H23" s="182" t="s">
        <v>169</v>
      </c>
      <c r="I23" s="182" t="s">
        <v>169</v>
      </c>
      <c r="J23" s="182" t="s">
        <v>169</v>
      </c>
      <c r="K23" s="182" t="s">
        <v>169</v>
      </c>
      <c r="L23" s="182" t="s">
        <v>169</v>
      </c>
      <c r="M23" s="182" t="s">
        <v>169</v>
      </c>
      <c r="N23" s="182" t="s">
        <v>169</v>
      </c>
      <c r="O23" s="182" t="s">
        <v>169</v>
      </c>
      <c r="P23" s="182" t="s">
        <v>169</v>
      </c>
      <c r="Q23" s="182" t="s">
        <v>169</v>
      </c>
      <c r="R23" s="182" t="s">
        <v>169</v>
      </c>
      <c r="S23" s="182" t="s">
        <v>169</v>
      </c>
      <c r="T23" s="182" t="s">
        <v>169</v>
      </c>
      <c r="U23" s="182" t="s">
        <v>169</v>
      </c>
      <c r="V23" s="182" t="s">
        <v>169</v>
      </c>
      <c r="W23" s="182" t="s">
        <v>169</v>
      </c>
      <c r="X23" s="182" t="s">
        <v>169</v>
      </c>
      <c r="Y23" s="182" t="s">
        <v>169</v>
      </c>
      <c r="Z23" s="182" t="s">
        <v>169</v>
      </c>
      <c r="AA23" s="51">
        <v>2.2999999999999998</v>
      </c>
      <c r="AB23" s="35">
        <v>2.07921814106995</v>
      </c>
      <c r="AC23" s="35">
        <v>2.1014175362043299</v>
      </c>
      <c r="AD23" s="35">
        <v>2.11301525157221</v>
      </c>
      <c r="AE23" s="35">
        <v>2.0439021747842099</v>
      </c>
      <c r="AF23" s="35">
        <v>1.98684535575705</v>
      </c>
      <c r="AG23" s="35">
        <v>1.97607674271933</v>
      </c>
      <c r="AH23" s="35">
        <v>1.88013059286728</v>
      </c>
      <c r="AI23" s="35">
        <v>1.74064295615703</v>
      </c>
      <c r="AJ23" s="35">
        <v>1.7014095449436</v>
      </c>
      <c r="AK23" s="35">
        <v>1.78863730107673</v>
      </c>
      <c r="AL23" s="35">
        <v>1.89477609608857</v>
      </c>
      <c r="AM23" s="35">
        <v>1.92166126261919</v>
      </c>
      <c r="AN23" s="35">
        <v>1.8460198503855001</v>
      </c>
      <c r="AO23" s="35">
        <v>1.87284384269833</v>
      </c>
      <c r="AP23" s="35">
        <v>1.5074238632491901</v>
      </c>
      <c r="AQ23" s="35">
        <v>1.9693783143405099</v>
      </c>
      <c r="AR23" s="35">
        <v>1.76148874995668</v>
      </c>
      <c r="AS23" s="35">
        <v>1.75338692838263</v>
      </c>
      <c r="AT23" s="35">
        <v>1.8135764326109101</v>
      </c>
      <c r="AU23" s="35">
        <v>1.9871642653809201</v>
      </c>
      <c r="AV23" s="35">
        <v>2.0978017286556301</v>
      </c>
      <c r="AW23" s="35">
        <v>1.5988152665205599</v>
      </c>
      <c r="AX23" s="35">
        <v>1.6006318661015799</v>
      </c>
      <c r="AY23" s="35">
        <v>1.8359481989494899</v>
      </c>
      <c r="AZ23" s="35">
        <v>1.83985091894626</v>
      </c>
      <c r="BA23" s="35">
        <v>1.9659021387211699</v>
      </c>
      <c r="BB23" s="35">
        <v>1.9479960153490901</v>
      </c>
      <c r="BC23" s="35">
        <v>1.9260361100368999</v>
      </c>
      <c r="BD23" s="35">
        <v>2.0100715343038198</v>
      </c>
      <c r="BE23" s="35">
        <v>1.8611588329474</v>
      </c>
      <c r="BF23" s="35">
        <v>1.88990482003048</v>
      </c>
      <c r="BG23" s="35">
        <v>1.86150555354917</v>
      </c>
      <c r="BH23" s="35">
        <v>1.8479014427810101</v>
      </c>
      <c r="BI23" s="35">
        <v>2.02738621736344</v>
      </c>
    </row>
    <row r="24" spans="1:61" x14ac:dyDescent="0.25">
      <c r="A24" s="81" t="s">
        <v>185</v>
      </c>
      <c r="B24" s="182">
        <v>2.750822436395497</v>
      </c>
      <c r="C24" s="182">
        <v>2.6986135963572351</v>
      </c>
      <c r="D24" s="182">
        <v>2.5470295429568814</v>
      </c>
      <c r="E24" s="182">
        <v>2.5487137754871378</v>
      </c>
      <c r="F24" s="182">
        <v>2.7364397415861199</v>
      </c>
      <c r="G24" s="182">
        <v>2.779877609791217</v>
      </c>
      <c r="H24" s="182">
        <v>2.7925416393546199</v>
      </c>
      <c r="I24" s="182">
        <v>2.8481683041747323</v>
      </c>
      <c r="J24" s="182">
        <v>2.9910714285714288</v>
      </c>
      <c r="K24" s="182">
        <v>3.1253944611345332</v>
      </c>
      <c r="L24" s="182">
        <v>3.4945795968062936</v>
      </c>
      <c r="M24" s="182">
        <v>4.1271197253024612</v>
      </c>
      <c r="N24" s="182">
        <v>4.8023660254208176</v>
      </c>
      <c r="O24" s="182">
        <v>5.2610550130242117</v>
      </c>
      <c r="P24" s="182">
        <v>5.5919757461217419</v>
      </c>
      <c r="Q24" s="182">
        <v>5.8817368120358022</v>
      </c>
      <c r="R24" s="182">
        <v>5.8617576059115111</v>
      </c>
      <c r="S24" s="182">
        <v>5.759831224396077</v>
      </c>
      <c r="T24" s="182">
        <v>5.6677224401836961</v>
      </c>
      <c r="U24" s="182">
        <v>5.3892559609307673</v>
      </c>
      <c r="V24" s="182">
        <v>5.4473275103414318</v>
      </c>
      <c r="W24" s="182">
        <v>5.6419448965527357</v>
      </c>
      <c r="X24" s="182">
        <v>5.84300092261602</v>
      </c>
      <c r="Y24" s="182">
        <v>5.6827083546200745</v>
      </c>
      <c r="Z24" s="182">
        <v>5.1050633034324022</v>
      </c>
      <c r="AA24" s="51">
        <v>5.2</v>
      </c>
      <c r="AB24" s="35">
        <v>5.0660026359161998</v>
      </c>
      <c r="AC24" s="35">
        <v>4.7413921716512402</v>
      </c>
      <c r="AD24" s="35">
        <v>4.43007030503618</v>
      </c>
      <c r="AE24" s="35">
        <v>4.1801212385818998</v>
      </c>
      <c r="AF24" s="35">
        <v>3.8852436843939402</v>
      </c>
      <c r="AG24" s="35">
        <v>3.2939773803649999</v>
      </c>
      <c r="AH24" s="35">
        <v>2.8822443813332499</v>
      </c>
      <c r="AI24" s="35">
        <v>2.5709554226906599</v>
      </c>
      <c r="AJ24" s="35">
        <v>2.37144324062545</v>
      </c>
      <c r="AK24" s="35">
        <v>2.3219977446148601</v>
      </c>
      <c r="AL24" s="35">
        <v>2.1697891164155001</v>
      </c>
      <c r="AM24" s="35">
        <v>2.0143827162179702</v>
      </c>
      <c r="AN24" s="35">
        <v>1.9665036587234099</v>
      </c>
      <c r="AO24" s="35">
        <v>2.0420347575448998</v>
      </c>
      <c r="AP24" s="35">
        <v>2.0339579374596601</v>
      </c>
      <c r="AQ24" s="35">
        <v>1.78304774936652</v>
      </c>
      <c r="AR24" s="35">
        <v>1.79116471664059</v>
      </c>
      <c r="AS24" s="35">
        <v>1.6775789476779599</v>
      </c>
      <c r="AT24" s="35">
        <v>1.5587551802213799</v>
      </c>
      <c r="AU24" s="35">
        <v>1.4677765725999401</v>
      </c>
      <c r="AV24" s="35">
        <v>1.30143411992851</v>
      </c>
      <c r="AW24" s="35">
        <v>1.15072345830984</v>
      </c>
      <c r="AX24" s="35">
        <v>1.0019697876094</v>
      </c>
      <c r="AY24" s="35">
        <v>0.89575149036586499</v>
      </c>
      <c r="AZ24" s="35">
        <v>0.76636881226906395</v>
      </c>
      <c r="BA24" s="35">
        <v>0.68195801290814895</v>
      </c>
      <c r="BB24" s="35">
        <v>0.54135885565821895</v>
      </c>
      <c r="BC24" s="35">
        <v>0.54019147412360902</v>
      </c>
      <c r="BD24" s="35">
        <v>0.72965696923719203</v>
      </c>
      <c r="BE24" s="35">
        <v>0.81259647772831101</v>
      </c>
      <c r="BF24" s="35">
        <v>0.85966726802836801</v>
      </c>
      <c r="BG24" s="35">
        <v>0.96099780217946995</v>
      </c>
      <c r="BH24" s="35">
        <v>1.0879984668781899</v>
      </c>
      <c r="BI24" s="35">
        <v>1.1743829459230299</v>
      </c>
    </row>
    <row r="25" spans="1:61" x14ac:dyDescent="0.25">
      <c r="A25" s="81" t="s">
        <v>186</v>
      </c>
      <c r="B25" s="182" t="s">
        <v>169</v>
      </c>
      <c r="C25" s="182" t="s">
        <v>169</v>
      </c>
      <c r="D25" s="182" t="s">
        <v>169</v>
      </c>
      <c r="E25" s="182" t="s">
        <v>169</v>
      </c>
      <c r="F25" s="182" t="s">
        <v>169</v>
      </c>
      <c r="G25" s="182" t="s">
        <v>169</v>
      </c>
      <c r="H25" s="182" t="s">
        <v>169</v>
      </c>
      <c r="I25" s="182" t="s">
        <v>169</v>
      </c>
      <c r="J25" s="182" t="s">
        <v>169</v>
      </c>
      <c r="K25" s="182" t="s">
        <v>169</v>
      </c>
      <c r="L25" s="182" t="s">
        <v>169</v>
      </c>
      <c r="M25" s="182" t="s">
        <v>169</v>
      </c>
      <c r="N25" s="182" t="s">
        <v>169</v>
      </c>
      <c r="O25" s="182" t="s">
        <v>169</v>
      </c>
      <c r="P25" s="182" t="s">
        <v>169</v>
      </c>
      <c r="Q25" s="182" t="s">
        <v>169</v>
      </c>
      <c r="R25" s="182" t="s">
        <v>169</v>
      </c>
      <c r="S25" s="182" t="s">
        <v>169</v>
      </c>
      <c r="T25" s="182" t="s">
        <v>169</v>
      </c>
      <c r="U25" s="182" t="s">
        <v>169</v>
      </c>
      <c r="V25" s="182" t="s">
        <v>169</v>
      </c>
      <c r="W25" s="182" t="s">
        <v>169</v>
      </c>
      <c r="X25" s="182" t="s">
        <v>169</v>
      </c>
      <c r="Y25" s="182" t="s">
        <v>169</v>
      </c>
      <c r="Z25" s="182" t="s">
        <v>169</v>
      </c>
      <c r="AA25" s="182" t="s">
        <v>169</v>
      </c>
      <c r="AB25" s="35">
        <v>54.102078446538997</v>
      </c>
      <c r="AC25" s="35">
        <v>47.492526303036598</v>
      </c>
      <c r="AD25" s="35">
        <v>45.789916808916999</v>
      </c>
      <c r="AE25" s="35">
        <v>44.577279910785101</v>
      </c>
      <c r="AF25" s="35">
        <v>43.626179017334003</v>
      </c>
      <c r="AG25" s="35">
        <v>42.3325308275314</v>
      </c>
      <c r="AH25" s="35">
        <v>42.806982833645399</v>
      </c>
      <c r="AI25" s="35">
        <v>43.283382684129002</v>
      </c>
      <c r="AJ25" s="35">
        <v>44.294153719222699</v>
      </c>
      <c r="AK25" s="35">
        <v>43.533753949556498</v>
      </c>
      <c r="AL25" s="35">
        <v>42.605576591132198</v>
      </c>
      <c r="AM25" s="35">
        <v>43.723985227946599</v>
      </c>
      <c r="AN25" s="35">
        <v>42.833303634491301</v>
      </c>
      <c r="AO25" s="35">
        <v>43.546970089940501</v>
      </c>
      <c r="AP25" s="35">
        <v>47.689764189971399</v>
      </c>
      <c r="AQ25" s="35">
        <v>48.093636808795402</v>
      </c>
      <c r="AR25" s="35">
        <v>47.237754246249999</v>
      </c>
      <c r="AS25" s="35">
        <v>46.9694421017645</v>
      </c>
      <c r="AT25" s="35">
        <v>46.927092058775003</v>
      </c>
      <c r="AU25" s="35">
        <v>46.287915539690303</v>
      </c>
      <c r="AV25" s="35">
        <v>45.248924878880999</v>
      </c>
      <c r="AW25" s="35">
        <v>44.0601199614621</v>
      </c>
      <c r="AX25" s="35">
        <v>42.933527743143003</v>
      </c>
      <c r="AY25" s="35">
        <v>42.790269173915298</v>
      </c>
      <c r="AZ25" s="35">
        <v>42.536988696401899</v>
      </c>
      <c r="BA25" s="35">
        <v>48.19983187639</v>
      </c>
      <c r="BB25" s="35">
        <v>46.474978157832503</v>
      </c>
      <c r="BC25" s="35">
        <v>43.710336814169203</v>
      </c>
      <c r="BD25" s="35">
        <v>44.144693142032601</v>
      </c>
      <c r="BE25" s="35">
        <v>44.612787122724903</v>
      </c>
      <c r="BF25" s="35">
        <v>44.955101395399602</v>
      </c>
      <c r="BG25" s="35">
        <v>46.091217081624599</v>
      </c>
      <c r="BH25" s="35">
        <v>45.943159949850099</v>
      </c>
      <c r="BI25" s="35">
        <v>46.663136361220502</v>
      </c>
    </row>
    <row r="26" spans="1:61" x14ac:dyDescent="0.25">
      <c r="A26" s="81" t="s">
        <v>187</v>
      </c>
      <c r="B26" s="182" t="s">
        <v>169</v>
      </c>
      <c r="C26" s="182" t="s">
        <v>169</v>
      </c>
      <c r="D26" s="182" t="s">
        <v>169</v>
      </c>
      <c r="E26" s="182" t="s">
        <v>169</v>
      </c>
      <c r="F26" s="182" t="s">
        <v>169</v>
      </c>
      <c r="G26" s="182" t="s">
        <v>169</v>
      </c>
      <c r="H26" s="182" t="s">
        <v>169</v>
      </c>
      <c r="I26" s="182" t="s">
        <v>169</v>
      </c>
      <c r="J26" s="182" t="s">
        <v>169</v>
      </c>
      <c r="K26" s="182" t="s">
        <v>169</v>
      </c>
      <c r="L26" s="182" t="s">
        <v>169</v>
      </c>
      <c r="M26" s="182" t="s">
        <v>169</v>
      </c>
      <c r="N26" s="182" t="s">
        <v>169</v>
      </c>
      <c r="O26" s="182" t="s">
        <v>169</v>
      </c>
      <c r="P26" s="182" t="s">
        <v>169</v>
      </c>
      <c r="Q26" s="182" t="s">
        <v>169</v>
      </c>
      <c r="R26" s="182" t="s">
        <v>169</v>
      </c>
      <c r="S26" s="182" t="s">
        <v>169</v>
      </c>
      <c r="T26" s="182" t="s">
        <v>169</v>
      </c>
      <c r="U26" s="182" t="s">
        <v>169</v>
      </c>
      <c r="V26" s="182" t="s">
        <v>169</v>
      </c>
      <c r="W26" s="182" t="s">
        <v>169</v>
      </c>
      <c r="X26" s="182" t="s">
        <v>169</v>
      </c>
      <c r="Y26" s="182" t="s">
        <v>169</v>
      </c>
      <c r="Z26" s="182" t="s">
        <v>169</v>
      </c>
      <c r="AA26" s="51">
        <v>7.7</v>
      </c>
      <c r="AB26" s="35">
        <v>8.2012592575219294</v>
      </c>
      <c r="AC26" s="35">
        <v>8.3749118710628903</v>
      </c>
      <c r="AD26" s="35">
        <v>7.5779153121399299</v>
      </c>
      <c r="AE26" s="35">
        <v>7.0678083454198601</v>
      </c>
      <c r="AF26" s="35">
        <v>6.7455951850870397</v>
      </c>
      <c r="AG26" s="35">
        <v>6.7461382960608898</v>
      </c>
      <c r="AH26" s="35">
        <v>6.8996227803642496</v>
      </c>
      <c r="AI26" s="35">
        <v>6.26296235353953</v>
      </c>
      <c r="AJ26" s="35">
        <v>6.4244054250821501</v>
      </c>
      <c r="AK26" s="35">
        <v>7.0100148075387496</v>
      </c>
      <c r="AL26" s="35">
        <v>7.1606852668061096</v>
      </c>
      <c r="AM26" s="35">
        <v>7.6888692629452802</v>
      </c>
      <c r="AN26" s="35">
        <v>7.0870688949336298</v>
      </c>
      <c r="AO26" s="35">
        <v>7.8200231126402997</v>
      </c>
      <c r="AP26" s="35">
        <v>7.3684365436052701</v>
      </c>
      <c r="AQ26" s="35">
        <v>7.2756545612761503</v>
      </c>
      <c r="AR26" s="35">
        <v>7.3499409135506903</v>
      </c>
      <c r="AS26" s="35">
        <v>7.5417538529027697</v>
      </c>
      <c r="AT26" s="35">
        <v>7.8635752660074196</v>
      </c>
      <c r="AU26" s="35">
        <v>6.9636370407168302</v>
      </c>
      <c r="AV26" s="35">
        <v>6.3451439033205599</v>
      </c>
      <c r="AW26" s="35">
        <v>5.77761711520108</v>
      </c>
      <c r="AX26" s="35">
        <v>5.6167751088981204</v>
      </c>
      <c r="AY26" s="35">
        <v>5.4922111200916204</v>
      </c>
      <c r="AZ26" s="35">
        <v>5.0856337523495903</v>
      </c>
      <c r="BA26" s="35">
        <v>4.7101803842411503</v>
      </c>
      <c r="BB26" s="35">
        <v>4.9536692032628897</v>
      </c>
      <c r="BC26" s="35">
        <v>5.1946222594904503</v>
      </c>
      <c r="BD26" s="35">
        <v>3.9178931313236798</v>
      </c>
      <c r="BE26" s="35">
        <v>3.9472708160227001</v>
      </c>
      <c r="BF26" s="35">
        <v>3.8925142360023299</v>
      </c>
      <c r="BG26" s="35">
        <v>3.7814034363646201</v>
      </c>
      <c r="BH26" s="35">
        <v>3.6947057574836202</v>
      </c>
      <c r="BI26" s="35">
        <v>3.73382152153243</v>
      </c>
    </row>
    <row r="27" spans="1:61" x14ac:dyDescent="0.25">
      <c r="A27" s="81" t="s">
        <v>188</v>
      </c>
      <c r="B27" s="174">
        <v>1.9788067646426741</v>
      </c>
      <c r="C27" s="174">
        <v>1.9770435997032252</v>
      </c>
      <c r="D27" s="174">
        <v>1.9251406037882217</v>
      </c>
      <c r="E27" s="174">
        <v>1.8038790180387902</v>
      </c>
      <c r="F27" s="174">
        <v>1.852497038592859</v>
      </c>
      <c r="G27" s="174">
        <v>1.8178545716342693</v>
      </c>
      <c r="H27" s="174">
        <v>1.7903540431043332</v>
      </c>
      <c r="I27" s="174">
        <v>1.8415573980057709</v>
      </c>
      <c r="J27" s="174">
        <v>1.8445616883116882</v>
      </c>
      <c r="K27" s="174">
        <v>1.8738481734871626</v>
      </c>
      <c r="L27" s="174">
        <v>1.990212835702077</v>
      </c>
      <c r="M27" s="174">
        <v>2.0474729712488418</v>
      </c>
      <c r="N27" s="174">
        <v>2.2404242528340776</v>
      </c>
      <c r="O27" s="174">
        <v>2.3355368984734168</v>
      </c>
      <c r="P27" s="174">
        <v>2.3973344357823452</v>
      </c>
      <c r="Q27" s="174">
        <v>2.4400114263949724</v>
      </c>
      <c r="R27" s="174">
        <v>2.5070484825031785</v>
      </c>
      <c r="S27" s="174">
        <v>2.6812223500366015</v>
      </c>
      <c r="T27" s="174">
        <v>2.6450819636518466</v>
      </c>
      <c r="U27" s="174">
        <v>2.6318381417490868</v>
      </c>
      <c r="V27" s="174">
        <v>2.6133680696898152</v>
      </c>
      <c r="W27" s="174">
        <v>2.7515066203316763</v>
      </c>
      <c r="X27" s="174">
        <v>2.8509887426813396</v>
      </c>
      <c r="Y27" s="174">
        <v>3.0669936310071182</v>
      </c>
      <c r="Z27" s="174">
        <v>2.9704540819464631</v>
      </c>
      <c r="AA27" s="51">
        <v>2.9</v>
      </c>
      <c r="AB27" s="35">
        <v>2.9674071395843198</v>
      </c>
      <c r="AC27" s="35">
        <v>3.0105228860087201</v>
      </c>
      <c r="AD27" s="35">
        <v>2.9931220483260299</v>
      </c>
      <c r="AE27" s="35">
        <v>2.8651152955835402</v>
      </c>
      <c r="AF27" s="35">
        <v>2.8906288317054298</v>
      </c>
      <c r="AG27" s="35">
        <v>2.8450903826059402</v>
      </c>
      <c r="AH27" s="35">
        <v>2.7610527852068398</v>
      </c>
      <c r="AI27" s="35">
        <v>2.7273998040341101</v>
      </c>
      <c r="AJ27" s="35">
        <v>2.8466677597303298</v>
      </c>
      <c r="AK27" s="35">
        <v>2.89371169181574</v>
      </c>
      <c r="AL27" s="35">
        <v>2.7904289402470099</v>
      </c>
      <c r="AM27" s="35">
        <v>2.7075699436509</v>
      </c>
      <c r="AN27" s="35">
        <v>2.6638890184410799</v>
      </c>
      <c r="AO27" s="35">
        <v>2.6002879034700199</v>
      </c>
      <c r="AP27" s="35">
        <v>2.6782820718257101</v>
      </c>
      <c r="AQ27" s="35">
        <v>2.71767322066927</v>
      </c>
      <c r="AR27" s="35">
        <v>2.7272630847065802</v>
      </c>
      <c r="AS27" s="35">
        <v>2.6802362400867601</v>
      </c>
      <c r="AT27" s="35">
        <v>2.65525875951045</v>
      </c>
      <c r="AU27" s="35">
        <v>2.6766037854353599</v>
      </c>
      <c r="AV27" s="35">
        <v>2.6230130631980799</v>
      </c>
      <c r="AW27" s="35">
        <v>2.6164099845653399</v>
      </c>
      <c r="AX27" s="35">
        <v>2.5190139319222302</v>
      </c>
      <c r="AY27" s="35">
        <v>2.4501703499733898</v>
      </c>
      <c r="AZ27" s="35">
        <v>2.3551911852223402</v>
      </c>
      <c r="BA27" s="35">
        <v>2.29846956309252</v>
      </c>
      <c r="BB27" s="35">
        <v>2.2173544862050401</v>
      </c>
      <c r="BC27" s="35">
        <v>2.1720329303189301</v>
      </c>
      <c r="BD27" s="35">
        <v>2.0444706350142501</v>
      </c>
      <c r="BE27" s="35">
        <v>2.0104338214381499</v>
      </c>
      <c r="BF27" s="35">
        <v>1.9738115974673101</v>
      </c>
      <c r="BG27" s="35">
        <v>1.9168209102576499</v>
      </c>
      <c r="BH27" s="35">
        <v>1.8818430786192899</v>
      </c>
      <c r="BI27" s="35">
        <v>1.85141987142509</v>
      </c>
    </row>
    <row r="28" spans="1:61" x14ac:dyDescent="0.25">
      <c r="A28" s="81" t="s">
        <v>444</v>
      </c>
      <c r="B28" s="182" t="s">
        <v>169</v>
      </c>
      <c r="C28" s="182" t="s">
        <v>169</v>
      </c>
      <c r="D28" s="182" t="s">
        <v>169</v>
      </c>
      <c r="E28" s="182" t="s">
        <v>169</v>
      </c>
      <c r="F28" s="182" t="s">
        <v>169</v>
      </c>
      <c r="G28" s="182" t="s">
        <v>169</v>
      </c>
      <c r="H28" s="182" t="s">
        <v>169</v>
      </c>
      <c r="I28" s="182" t="s">
        <v>169</v>
      </c>
      <c r="J28" s="182" t="s">
        <v>169</v>
      </c>
      <c r="K28" s="182" t="s">
        <v>169</v>
      </c>
      <c r="L28" s="182" t="s">
        <v>169</v>
      </c>
      <c r="M28" s="182" t="s">
        <v>169</v>
      </c>
      <c r="N28" s="182" t="s">
        <v>169</v>
      </c>
      <c r="O28" s="182" t="s">
        <v>169</v>
      </c>
      <c r="P28" s="182" t="s">
        <v>169</v>
      </c>
      <c r="Q28" s="182" t="s">
        <v>169</v>
      </c>
      <c r="R28" s="182" t="s">
        <v>169</v>
      </c>
      <c r="S28" s="182" t="s">
        <v>169</v>
      </c>
      <c r="T28" s="182" t="s">
        <v>169</v>
      </c>
      <c r="U28" s="182" t="s">
        <v>169</v>
      </c>
      <c r="V28" s="182" t="s">
        <v>169</v>
      </c>
      <c r="W28" s="182" t="s">
        <v>169</v>
      </c>
      <c r="X28" s="182" t="s">
        <v>169</v>
      </c>
      <c r="Y28" s="182" t="s">
        <v>169</v>
      </c>
      <c r="Z28" s="182" t="s">
        <v>169</v>
      </c>
      <c r="AA28" s="182" t="s">
        <v>169</v>
      </c>
      <c r="AB28" s="35">
        <v>1.1771163447556501</v>
      </c>
      <c r="AC28" s="35">
        <v>1.27236968517487</v>
      </c>
      <c r="AD28" s="35">
        <v>1.15243638242686</v>
      </c>
      <c r="AE28" s="35">
        <v>0.81943193429893402</v>
      </c>
      <c r="AF28" s="35">
        <v>0.58163447984231298</v>
      </c>
      <c r="AG28" s="35">
        <v>0.94192211382712898</v>
      </c>
      <c r="AH28" s="35">
        <v>1.3177515949237</v>
      </c>
      <c r="AI28" s="35">
        <v>1.0540039372558601</v>
      </c>
      <c r="AJ28" s="35">
        <v>1.16612369750393</v>
      </c>
      <c r="AK28" s="35">
        <v>1.26226745158043</v>
      </c>
      <c r="AL28" s="35">
        <v>1.37579115024219</v>
      </c>
      <c r="AM28" s="35">
        <v>1.8150829139254301</v>
      </c>
      <c r="AN28" s="35">
        <v>1.5766269121063701</v>
      </c>
      <c r="AO28" s="35">
        <v>2.3286551721249298</v>
      </c>
      <c r="AP28" s="35">
        <v>1.66410380384913</v>
      </c>
      <c r="AQ28" s="35">
        <v>1.66930937646505</v>
      </c>
      <c r="AR28" s="35">
        <v>1.83606297306449</v>
      </c>
      <c r="AS28" s="35">
        <v>2.2338109799331698</v>
      </c>
      <c r="AT28" s="35">
        <v>2.32745842183507</v>
      </c>
      <c r="AU28" s="35">
        <v>1.5466972422419401</v>
      </c>
      <c r="AV28" s="35">
        <v>0.76259985391473595</v>
      </c>
      <c r="AW28" s="35">
        <v>0.38089214597006799</v>
      </c>
      <c r="AX28" s="35">
        <v>0.441105147220198</v>
      </c>
      <c r="AY28" s="35">
        <v>0.345871442285207</v>
      </c>
      <c r="AZ28" s="35">
        <v>0.13000350529792001</v>
      </c>
      <c r="BA28" s="35">
        <v>7.9971878020915599E-2</v>
      </c>
      <c r="BB28" s="35">
        <v>0.30025718279735403</v>
      </c>
      <c r="BC28" s="35">
        <v>0.92316616051970202</v>
      </c>
      <c r="BD28" s="35">
        <v>0.21248990755832201</v>
      </c>
      <c r="BE28" s="35">
        <v>0.18228664270874101</v>
      </c>
      <c r="BF28" s="35">
        <v>8.0593507507550705E-2</v>
      </c>
      <c r="BG28" s="35">
        <v>-4.0619363516839803E-4</v>
      </c>
      <c r="BH28" s="35">
        <v>-2.3669243169104001E-2</v>
      </c>
      <c r="BI28" s="35">
        <v>-1.46171511193709E-2</v>
      </c>
    </row>
    <row r="29" spans="1:61" x14ac:dyDescent="0.25">
      <c r="A29" s="81" t="s">
        <v>189</v>
      </c>
      <c r="B29" s="182" t="s">
        <v>169</v>
      </c>
      <c r="C29" s="182" t="s">
        <v>169</v>
      </c>
      <c r="D29" s="182" t="s">
        <v>169</v>
      </c>
      <c r="E29" s="182" t="s">
        <v>169</v>
      </c>
      <c r="F29" s="182" t="s">
        <v>169</v>
      </c>
      <c r="G29" s="182" t="s">
        <v>169</v>
      </c>
      <c r="H29" s="182" t="s">
        <v>169</v>
      </c>
      <c r="I29" s="182" t="s">
        <v>169</v>
      </c>
      <c r="J29" s="182" t="s">
        <v>169</v>
      </c>
      <c r="K29" s="182" t="s">
        <v>169</v>
      </c>
      <c r="L29" s="182" t="s">
        <v>169</v>
      </c>
      <c r="M29" s="182" t="s">
        <v>169</v>
      </c>
      <c r="N29" s="182" t="s">
        <v>169</v>
      </c>
      <c r="O29" s="182" t="s">
        <v>169</v>
      </c>
      <c r="P29" s="182" t="s">
        <v>169</v>
      </c>
      <c r="Q29" s="182" t="s">
        <v>169</v>
      </c>
      <c r="R29" s="182" t="s">
        <v>169</v>
      </c>
      <c r="S29" s="182" t="s">
        <v>169</v>
      </c>
      <c r="T29" s="182" t="s">
        <v>169</v>
      </c>
      <c r="U29" s="182" t="s">
        <v>169</v>
      </c>
      <c r="V29" s="182" t="s">
        <v>169</v>
      </c>
      <c r="W29" s="182" t="s">
        <v>169</v>
      </c>
      <c r="X29" s="182" t="s">
        <v>169</v>
      </c>
      <c r="Y29" s="182" t="s">
        <v>169</v>
      </c>
      <c r="Z29" s="182" t="s">
        <v>169</v>
      </c>
      <c r="AA29" s="182" t="s">
        <v>169</v>
      </c>
      <c r="AB29" s="35">
        <v>4.05673577318196</v>
      </c>
      <c r="AC29" s="35">
        <v>4.0920192998792997</v>
      </c>
      <c r="AD29" s="35">
        <v>3.4323568813870402</v>
      </c>
      <c r="AE29" s="35">
        <v>3.38326111553739</v>
      </c>
      <c r="AF29" s="35">
        <v>3.27333187353929</v>
      </c>
      <c r="AG29" s="35">
        <v>2.9591257996278202</v>
      </c>
      <c r="AH29" s="35">
        <v>2.8208184002337</v>
      </c>
      <c r="AI29" s="35">
        <v>2.4815586122495499</v>
      </c>
      <c r="AJ29" s="35">
        <v>2.4116139678478898</v>
      </c>
      <c r="AK29" s="35">
        <v>2.8540356641425801</v>
      </c>
      <c r="AL29" s="35">
        <v>2.9944651763169099</v>
      </c>
      <c r="AM29" s="35">
        <v>3.1662164053689499</v>
      </c>
      <c r="AN29" s="35">
        <v>2.84655296438619</v>
      </c>
      <c r="AO29" s="35">
        <v>2.89108003704535</v>
      </c>
      <c r="AP29" s="35">
        <v>3.02605066793044</v>
      </c>
      <c r="AQ29" s="35">
        <v>2.8886719641418299</v>
      </c>
      <c r="AR29" s="35">
        <v>2.7866148557796202</v>
      </c>
      <c r="AS29" s="35">
        <v>2.62770663288283</v>
      </c>
      <c r="AT29" s="35">
        <v>2.8808580846619001</v>
      </c>
      <c r="AU29" s="35">
        <v>2.7403360130395198</v>
      </c>
      <c r="AV29" s="35">
        <v>2.9595309862077501</v>
      </c>
      <c r="AW29" s="35">
        <v>2.7803149846656701</v>
      </c>
      <c r="AX29" s="35">
        <v>2.6566560297557</v>
      </c>
      <c r="AY29" s="35">
        <v>2.6961693278330201</v>
      </c>
      <c r="AZ29" s="35">
        <v>2.6004390618293298</v>
      </c>
      <c r="BA29" s="35">
        <v>2.3317389431277098</v>
      </c>
      <c r="BB29" s="35">
        <v>2.4360575342605002</v>
      </c>
      <c r="BC29" s="35">
        <v>2.0994231686518199</v>
      </c>
      <c r="BD29" s="35">
        <v>1.6609325887510999</v>
      </c>
      <c r="BE29" s="35">
        <v>1.7545503518758101</v>
      </c>
      <c r="BF29" s="35">
        <v>1.83810913102747</v>
      </c>
      <c r="BG29" s="35">
        <v>1.86498871974214</v>
      </c>
      <c r="BH29" s="35">
        <v>1.83653192203344</v>
      </c>
      <c r="BI29" s="35">
        <v>1.89701880122671</v>
      </c>
    </row>
    <row r="30" spans="1:61" x14ac:dyDescent="0.25">
      <c r="A30" s="81" t="s">
        <v>190</v>
      </c>
      <c r="B30" s="182" t="s">
        <v>169</v>
      </c>
      <c r="C30" s="182" t="s">
        <v>169</v>
      </c>
      <c r="D30" s="182" t="s">
        <v>169</v>
      </c>
      <c r="E30" s="182" t="s">
        <v>169</v>
      </c>
      <c r="F30" s="182" t="s">
        <v>169</v>
      </c>
      <c r="G30" s="182" t="s">
        <v>169</v>
      </c>
      <c r="H30" s="182" t="s">
        <v>169</v>
      </c>
      <c r="I30" s="182" t="s">
        <v>169</v>
      </c>
      <c r="J30" s="182" t="s">
        <v>169</v>
      </c>
      <c r="K30" s="182" t="s">
        <v>169</v>
      </c>
      <c r="L30" s="182" t="s">
        <v>169</v>
      </c>
      <c r="M30" s="182" t="s">
        <v>169</v>
      </c>
      <c r="N30" s="182" t="s">
        <v>169</v>
      </c>
      <c r="O30" s="182" t="s">
        <v>169</v>
      </c>
      <c r="P30" s="182" t="s">
        <v>169</v>
      </c>
      <c r="Q30" s="182" t="s">
        <v>169</v>
      </c>
      <c r="R30" s="182" t="s">
        <v>169</v>
      </c>
      <c r="S30" s="182" t="s">
        <v>169</v>
      </c>
      <c r="T30" s="182" t="s">
        <v>169</v>
      </c>
      <c r="U30" s="182" t="s">
        <v>169</v>
      </c>
      <c r="V30" s="182" t="s">
        <v>169</v>
      </c>
      <c r="W30" s="182" t="s">
        <v>169</v>
      </c>
      <c r="X30" s="182" t="s">
        <v>169</v>
      </c>
      <c r="Y30" s="182" t="s">
        <v>169</v>
      </c>
      <c r="Z30" s="182" t="s">
        <v>169</v>
      </c>
      <c r="AA30" s="182" t="s">
        <v>169</v>
      </c>
      <c r="AB30" s="35">
        <v>45.900819189017099</v>
      </c>
      <c r="AC30" s="35">
        <v>39.117614431973699</v>
      </c>
      <c r="AD30" s="35">
        <v>38.212001496776999</v>
      </c>
      <c r="AE30" s="35">
        <v>37.509471565365303</v>
      </c>
      <c r="AF30" s="35">
        <v>36.880583832246998</v>
      </c>
      <c r="AG30" s="35">
        <v>35.586392531470501</v>
      </c>
      <c r="AH30" s="35">
        <v>35.907360053281103</v>
      </c>
      <c r="AI30" s="35">
        <v>37.020420330589403</v>
      </c>
      <c r="AJ30" s="35">
        <v>37.8697482941405</v>
      </c>
      <c r="AK30" s="35">
        <v>36.523739142017803</v>
      </c>
      <c r="AL30" s="35">
        <v>35.4448913243261</v>
      </c>
      <c r="AM30" s="35">
        <v>36.035115965001303</v>
      </c>
      <c r="AN30" s="35">
        <v>35.7462347395577</v>
      </c>
      <c r="AO30" s="35">
        <v>35.726946977300202</v>
      </c>
      <c r="AP30" s="35">
        <v>40.3213276463661</v>
      </c>
      <c r="AQ30" s="35">
        <v>40.817982247519303</v>
      </c>
      <c r="AR30" s="35">
        <v>39.887813332699302</v>
      </c>
      <c r="AS30" s="35">
        <v>39.427688248861699</v>
      </c>
      <c r="AT30" s="35">
        <v>39.063516792767601</v>
      </c>
      <c r="AU30" s="35">
        <v>39.324278498973499</v>
      </c>
      <c r="AV30" s="35">
        <v>38.903780975560501</v>
      </c>
      <c r="AW30" s="35">
        <v>38.282502846261004</v>
      </c>
      <c r="AX30" s="35">
        <v>37.316752634244899</v>
      </c>
      <c r="AY30" s="35">
        <v>37.298058053823603</v>
      </c>
      <c r="AZ30" s="35">
        <v>37.451354944052298</v>
      </c>
      <c r="BA30" s="35">
        <v>43.489651492148802</v>
      </c>
      <c r="BB30" s="35">
        <v>41.521308954569598</v>
      </c>
      <c r="BC30" s="35">
        <v>38.515714554678802</v>
      </c>
      <c r="BD30" s="35">
        <v>40.226800010708999</v>
      </c>
      <c r="BE30" s="35">
        <v>40.665516306702202</v>
      </c>
      <c r="BF30" s="35">
        <v>41.062587159397303</v>
      </c>
      <c r="BG30" s="35">
        <v>42.309813645259901</v>
      </c>
      <c r="BH30" s="35">
        <v>42.248454192366502</v>
      </c>
      <c r="BI30" s="35">
        <v>42.929314839688097</v>
      </c>
    </row>
    <row r="31" spans="1:61" x14ac:dyDescent="0.25">
      <c r="A31" s="50"/>
      <c r="B31" s="182"/>
      <c r="C31" s="182"/>
      <c r="D31" s="182"/>
      <c r="E31" s="182"/>
      <c r="F31" s="182"/>
      <c r="G31" s="182"/>
      <c r="H31" s="182"/>
      <c r="I31" s="182"/>
      <c r="J31" s="182"/>
      <c r="K31" s="182"/>
      <c r="L31" s="182"/>
      <c r="M31" s="182"/>
      <c r="N31" s="182"/>
      <c r="O31" s="182"/>
      <c r="P31" s="182"/>
      <c r="Q31" s="182"/>
      <c r="R31" s="182"/>
      <c r="S31" s="182"/>
      <c r="T31" s="182"/>
      <c r="U31" s="182"/>
      <c r="V31" s="182"/>
      <c r="W31" s="182"/>
      <c r="X31" s="182"/>
      <c r="Y31" s="182"/>
      <c r="Z31" s="182"/>
      <c r="AA31" s="88"/>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row>
    <row r="32" spans="1:61" x14ac:dyDescent="0.25">
      <c r="A32" s="80" t="s">
        <v>191</v>
      </c>
      <c r="B32" s="174">
        <v>35.000247970772513</v>
      </c>
      <c r="C32" s="174">
        <v>36.333086021036095</v>
      </c>
      <c r="D32" s="174">
        <v>37.107763914926629</v>
      </c>
      <c r="E32" s="174">
        <v>38.309824133098239</v>
      </c>
      <c r="F32" s="174">
        <v>38.724255666490805</v>
      </c>
      <c r="G32" s="174">
        <v>39.802915766738664</v>
      </c>
      <c r="H32" s="174">
        <v>39.775554204212511</v>
      </c>
      <c r="I32" s="174">
        <v>40.846634281748791</v>
      </c>
      <c r="J32" s="174">
        <v>41.091044372294377</v>
      </c>
      <c r="K32" s="174">
        <v>41.526974830223928</v>
      </c>
      <c r="L32" s="174">
        <v>41.077992928890865</v>
      </c>
      <c r="M32" s="174">
        <v>40.316523456351831</v>
      </c>
      <c r="N32" s="174">
        <v>41.296483167296458</v>
      </c>
      <c r="O32" s="174">
        <v>42.054193173445135</v>
      </c>
      <c r="P32" s="174">
        <v>40.38310103157729</v>
      </c>
      <c r="Q32" s="174">
        <v>40.690344696248332</v>
      </c>
      <c r="R32" s="174">
        <v>40.989459524204392</v>
      </c>
      <c r="S32" s="174">
        <v>42.659034177969147</v>
      </c>
      <c r="T32" s="174">
        <v>42.356503868997187</v>
      </c>
      <c r="U32" s="174">
        <v>39.731604218820536</v>
      </c>
      <c r="V32" s="174">
        <v>39.701794582524045</v>
      </c>
      <c r="W32" s="174">
        <v>41.708456135720468</v>
      </c>
      <c r="X32" s="174">
        <v>41.059570124079578</v>
      </c>
      <c r="Y32" s="174">
        <v>42.256053949116172</v>
      </c>
      <c r="Z32" s="174">
        <v>40.0166392044259</v>
      </c>
      <c r="AA32" s="51">
        <v>37.700000000000003</v>
      </c>
      <c r="AB32" s="35">
        <v>37.2383962757349</v>
      </c>
      <c r="AC32" s="35">
        <v>37.338607187347598</v>
      </c>
      <c r="AD32" s="35">
        <v>36.663442903233801</v>
      </c>
      <c r="AE32" s="35">
        <v>36.164311961346499</v>
      </c>
      <c r="AF32" s="35">
        <v>37.155724057326701</v>
      </c>
      <c r="AG32" s="35">
        <v>36.802770297272502</v>
      </c>
      <c r="AH32" s="35">
        <v>35.497115391142998</v>
      </c>
      <c r="AI32" s="35">
        <v>35.030365792419097</v>
      </c>
      <c r="AJ32" s="35">
        <v>34.810547147658703</v>
      </c>
      <c r="AK32" s="35">
        <v>34.767429490071898</v>
      </c>
      <c r="AL32" s="35">
        <v>35.013602661645997</v>
      </c>
      <c r="AM32" s="35">
        <v>36.033416191200303</v>
      </c>
      <c r="AN32" s="35">
        <v>35.542907454478602</v>
      </c>
      <c r="AO32" s="35">
        <v>35.925968163141903</v>
      </c>
      <c r="AP32" s="35">
        <v>35.134067318379799</v>
      </c>
      <c r="AQ32" s="35">
        <v>35.524531972682503</v>
      </c>
      <c r="AR32" s="35">
        <v>35.464722575485403</v>
      </c>
      <c r="AS32" s="35">
        <v>35.574198852457798</v>
      </c>
      <c r="AT32" s="35">
        <v>36.082267188344296</v>
      </c>
      <c r="AU32" s="35">
        <v>37.0361547159022</v>
      </c>
      <c r="AV32" s="35">
        <v>36.944934995654997</v>
      </c>
      <c r="AW32" s="35">
        <v>38.405307318061901</v>
      </c>
      <c r="AX32" s="35">
        <v>38.691668729260698</v>
      </c>
      <c r="AY32" s="35">
        <v>38.799489363310201</v>
      </c>
      <c r="AZ32" s="35">
        <v>39.263886724203701</v>
      </c>
      <c r="BA32" s="35">
        <v>39.855121071710798</v>
      </c>
      <c r="BB32" s="35">
        <v>39.244555901300998</v>
      </c>
      <c r="BC32" s="35">
        <v>38.6074161156548</v>
      </c>
      <c r="BD32" s="35">
        <v>38.654616308514399</v>
      </c>
      <c r="BE32" s="35">
        <v>38.275372454893102</v>
      </c>
      <c r="BF32" s="35">
        <v>38.499829420444797</v>
      </c>
      <c r="BG32" s="35">
        <v>38.861145655534898</v>
      </c>
      <c r="BH32" s="35">
        <v>38.9319546191767</v>
      </c>
      <c r="BI32" s="35">
        <v>39.028038318532403</v>
      </c>
    </row>
    <row r="33" spans="1:61" x14ac:dyDescent="0.25">
      <c r="A33" s="81" t="s">
        <v>192</v>
      </c>
      <c r="B33" s="174">
        <v>22.752144947182227</v>
      </c>
      <c r="C33" s="174">
        <v>23.478665677417478</v>
      </c>
      <c r="D33" s="174">
        <v>24.062318184756609</v>
      </c>
      <c r="E33" s="174">
        <v>24.081106740811066</v>
      </c>
      <c r="F33" s="174">
        <v>23.630535840492144</v>
      </c>
      <c r="G33" s="174">
        <v>24.27915766738661</v>
      </c>
      <c r="H33" s="174">
        <v>24.511344700409879</v>
      </c>
      <c r="I33" s="174">
        <v>25.626940355747109</v>
      </c>
      <c r="J33" s="174">
        <v>25.628382034632036</v>
      </c>
      <c r="K33" s="174">
        <v>25.615990507687258</v>
      </c>
      <c r="L33" s="174">
        <v>25.13814418506638</v>
      </c>
      <c r="M33" s="174">
        <v>24.007743896688876</v>
      </c>
      <c r="N33" s="174">
        <v>24.108446410168327</v>
      </c>
      <c r="O33" s="174">
        <v>23.127056113077138</v>
      </c>
      <c r="P33" s="174">
        <v>22.581010315772897</v>
      </c>
      <c r="Q33" s="174">
        <v>22.699961912016757</v>
      </c>
      <c r="R33" s="174">
        <v>23.623012143660052</v>
      </c>
      <c r="S33" s="174">
        <v>24.758453557155001</v>
      </c>
      <c r="T33" s="174">
        <v>24.704665823785753</v>
      </c>
      <c r="U33" s="174">
        <v>23.646735338777855</v>
      </c>
      <c r="V33" s="174">
        <v>25.155945305745842</v>
      </c>
      <c r="W33" s="174">
        <v>26.506986905966361</v>
      </c>
      <c r="X33" s="174">
        <v>25.446661919111481</v>
      </c>
      <c r="Y33" s="174">
        <v>26.823337079799735</v>
      </c>
      <c r="Z33" s="174">
        <v>23.778847492303559</v>
      </c>
      <c r="AA33" s="51">
        <v>22.8</v>
      </c>
      <c r="AB33" s="35">
        <v>22.511511186863402</v>
      </c>
      <c r="AC33" s="35">
        <v>23.171885046180002</v>
      </c>
      <c r="AD33" s="35">
        <v>22.640803889621701</v>
      </c>
      <c r="AE33" s="35">
        <v>22.376912269742</v>
      </c>
      <c r="AF33" s="35">
        <v>22.840854004768602</v>
      </c>
      <c r="AG33" s="35">
        <v>22.528203848103299</v>
      </c>
      <c r="AH33" s="35">
        <v>22.771369956718399</v>
      </c>
      <c r="AI33" s="35">
        <v>22.704186861761201</v>
      </c>
      <c r="AJ33" s="35">
        <v>21.962125951916999</v>
      </c>
      <c r="AK33" s="35">
        <v>21.844538599471399</v>
      </c>
      <c r="AL33" s="35">
        <v>22.933543333960401</v>
      </c>
      <c r="AM33" s="35">
        <v>23.083202143607298</v>
      </c>
      <c r="AN33" s="35">
        <v>23.0889760965945</v>
      </c>
      <c r="AO33" s="35">
        <v>22.6530507992785</v>
      </c>
      <c r="AP33" s="35">
        <v>22.510532609015701</v>
      </c>
      <c r="AQ33" s="35">
        <v>22.585897496586298</v>
      </c>
      <c r="AR33" s="35">
        <v>21.8786866227315</v>
      </c>
      <c r="AS33" s="35">
        <v>21.0729578010598</v>
      </c>
      <c r="AT33" s="35">
        <v>21.364710983799</v>
      </c>
      <c r="AU33" s="35">
        <v>22.392191061227201</v>
      </c>
      <c r="AV33" s="35">
        <v>23.014806171656101</v>
      </c>
      <c r="AW33" s="35">
        <v>23.7368655414434</v>
      </c>
      <c r="AX33" s="35">
        <v>24.885050253490299</v>
      </c>
      <c r="AY33" s="35">
        <v>24.839435305415901</v>
      </c>
      <c r="AZ33" s="35">
        <v>25.821008134071999</v>
      </c>
      <c r="BA33" s="35">
        <v>26.210312017614399</v>
      </c>
      <c r="BB33" s="35">
        <v>26.303172631597899</v>
      </c>
      <c r="BC33" s="35">
        <v>26.008269155782799</v>
      </c>
      <c r="BD33" s="35">
        <v>25.902787922041</v>
      </c>
      <c r="BE33" s="35">
        <v>25.523500588997599</v>
      </c>
      <c r="BF33" s="35">
        <v>25.418563967266699</v>
      </c>
      <c r="BG33" s="35">
        <v>25.763261832036001</v>
      </c>
      <c r="BH33" s="35">
        <v>25.6625986544231</v>
      </c>
      <c r="BI33" s="35">
        <v>25.770562211805998</v>
      </c>
    </row>
    <row r="34" spans="1:61" x14ac:dyDescent="0.25">
      <c r="A34" s="81" t="s">
        <v>193</v>
      </c>
      <c r="B34" s="174">
        <v>12.248103023590286</v>
      </c>
      <c r="C34" s="174">
        <v>12.854420343618616</v>
      </c>
      <c r="D34" s="174">
        <v>13.045445730170018</v>
      </c>
      <c r="E34" s="174">
        <v>14.228717392287173</v>
      </c>
      <c r="F34" s="174">
        <v>15.093719825998665</v>
      </c>
      <c r="G34" s="174">
        <v>15.523758099352051</v>
      </c>
      <c r="H34" s="174">
        <v>15.264209503802629</v>
      </c>
      <c r="I34" s="174">
        <v>15.21969392600168</v>
      </c>
      <c r="J34" s="174">
        <v>15.462662337662337</v>
      </c>
      <c r="K34" s="174">
        <v>15.91098432253667</v>
      </c>
      <c r="L34" s="174">
        <v>15.939848743824488</v>
      </c>
      <c r="M34" s="174">
        <v>16.308779559662952</v>
      </c>
      <c r="N34" s="174">
        <v>17.188036757128135</v>
      </c>
      <c r="O34" s="174">
        <v>18.927137060367997</v>
      </c>
      <c r="P34" s="174">
        <v>17.802090715804393</v>
      </c>
      <c r="Q34" s="174">
        <v>17.990382784231574</v>
      </c>
      <c r="R34" s="174">
        <v>17.366447380544344</v>
      </c>
      <c r="S34" s="174">
        <v>17.900580620814143</v>
      </c>
      <c r="T34" s="174">
        <v>17.651838045211434</v>
      </c>
      <c r="U34" s="174">
        <v>16.084868880042684</v>
      </c>
      <c r="V34" s="174">
        <v>14.545849276778201</v>
      </c>
      <c r="W34" s="174">
        <v>15.201469229754103</v>
      </c>
      <c r="X34" s="174">
        <v>15.612908204968095</v>
      </c>
      <c r="Y34" s="174">
        <v>15.432716869316438</v>
      </c>
      <c r="Z34" s="174">
        <v>16.237791712122341</v>
      </c>
      <c r="AA34" s="51">
        <v>14.9</v>
      </c>
      <c r="AB34" s="35">
        <v>14.7268850888715</v>
      </c>
      <c r="AC34" s="35">
        <v>14.1667221411677</v>
      </c>
      <c r="AD34" s="35">
        <v>14.0226390136121</v>
      </c>
      <c r="AE34" s="35">
        <v>13.787399691604501</v>
      </c>
      <c r="AF34" s="35">
        <v>14.3148700525582</v>
      </c>
      <c r="AG34" s="35">
        <v>14.2745664491692</v>
      </c>
      <c r="AH34" s="35">
        <v>12.725745434424599</v>
      </c>
      <c r="AI34" s="35">
        <v>12.3261789306579</v>
      </c>
      <c r="AJ34" s="35">
        <v>12.8484211957417</v>
      </c>
      <c r="AK34" s="35">
        <v>12.922890890600399</v>
      </c>
      <c r="AL34" s="35">
        <v>12.0800593276856</v>
      </c>
      <c r="AM34" s="35">
        <v>12.950214047593001</v>
      </c>
      <c r="AN34" s="35">
        <v>12.4539313578841</v>
      </c>
      <c r="AO34" s="35">
        <v>13.272917363863399</v>
      </c>
      <c r="AP34" s="35">
        <v>12.623534709364201</v>
      </c>
      <c r="AQ34" s="35">
        <v>12.938634476096199</v>
      </c>
      <c r="AR34" s="35">
        <v>13.586035952753999</v>
      </c>
      <c r="AS34" s="35">
        <v>14.501241051398001</v>
      </c>
      <c r="AT34" s="35">
        <v>14.7175562045453</v>
      </c>
      <c r="AU34" s="35">
        <v>14.643963654675099</v>
      </c>
      <c r="AV34" s="35">
        <v>13.930128823998899</v>
      </c>
      <c r="AW34" s="35">
        <v>14.668441776618501</v>
      </c>
      <c r="AX34" s="35">
        <v>13.806618475770399</v>
      </c>
      <c r="AY34" s="35">
        <v>13.9600540578943</v>
      </c>
      <c r="AZ34" s="35">
        <v>13.4428785901318</v>
      </c>
      <c r="BA34" s="35">
        <v>13.644809054096401</v>
      </c>
      <c r="BB34" s="35">
        <v>12.9413832697032</v>
      </c>
      <c r="BC34" s="35">
        <v>12.599146959872</v>
      </c>
      <c r="BD34" s="35">
        <v>12.751828386473299</v>
      </c>
      <c r="BE34" s="35">
        <v>12.7518718658956</v>
      </c>
      <c r="BF34" s="35">
        <v>13.0812654531781</v>
      </c>
      <c r="BG34" s="35">
        <v>13.097883823498901</v>
      </c>
      <c r="BH34" s="35">
        <v>13.269355964753601</v>
      </c>
      <c r="BI34" s="35">
        <v>13.257476106726401</v>
      </c>
    </row>
    <row r="35" spans="1:61" x14ac:dyDescent="0.25">
      <c r="A35" s="50"/>
      <c r="B35" s="182"/>
      <c r="C35" s="182"/>
      <c r="D35" s="182"/>
      <c r="E35" s="182"/>
      <c r="F35" s="182"/>
      <c r="G35" s="182"/>
      <c r="H35" s="182"/>
      <c r="I35" s="182"/>
      <c r="J35" s="182"/>
      <c r="K35" s="182"/>
      <c r="L35" s="182"/>
      <c r="M35" s="182"/>
      <c r="N35" s="182"/>
      <c r="O35" s="182"/>
      <c r="P35" s="182"/>
      <c r="Q35" s="182"/>
      <c r="R35" s="182"/>
      <c r="S35" s="182"/>
      <c r="T35" s="182"/>
      <c r="U35" s="182"/>
      <c r="V35" s="182"/>
      <c r="W35" s="182"/>
      <c r="X35" s="182"/>
      <c r="Y35" s="182"/>
      <c r="Z35" s="182"/>
      <c r="AA35" s="88"/>
      <c r="AB35" s="35"/>
      <c r="AC35" s="35"/>
      <c r="AD35" s="35"/>
      <c r="AE35" s="35"/>
      <c r="AF35" s="35"/>
      <c r="AG35" s="35"/>
      <c r="AH35" s="35"/>
      <c r="AI35" s="35"/>
      <c r="AJ35" s="35"/>
      <c r="AK35" s="35"/>
      <c r="AL35" s="35"/>
      <c r="AM35" s="35"/>
      <c r="AN35" s="35"/>
      <c r="AO35" s="35"/>
      <c r="AP35" s="35"/>
      <c r="AQ35" s="35"/>
      <c r="AR35" s="35"/>
      <c r="AS35" s="35"/>
      <c r="AT35" s="35"/>
      <c r="AU35" s="35"/>
      <c r="AV35" s="35"/>
      <c r="AW35" s="35"/>
      <c r="AX35" s="35"/>
      <c r="AY35" s="35"/>
      <c r="AZ35" s="35"/>
      <c r="BA35" s="35"/>
      <c r="BB35" s="35"/>
      <c r="BC35" s="35"/>
      <c r="BD35" s="35"/>
      <c r="BE35" s="35"/>
      <c r="BF35" s="35"/>
      <c r="BG35" s="35"/>
      <c r="BH35" s="35"/>
      <c r="BI35" s="35"/>
    </row>
    <row r="36" spans="1:61" x14ac:dyDescent="0.25">
      <c r="A36" s="80" t="s">
        <v>194</v>
      </c>
      <c r="B36" s="182"/>
      <c r="C36" s="182"/>
      <c r="D36" s="182"/>
      <c r="E36" s="182"/>
      <c r="F36" s="182"/>
      <c r="G36" s="182"/>
      <c r="H36" s="182"/>
      <c r="I36" s="182"/>
      <c r="J36" s="182"/>
      <c r="K36" s="182"/>
      <c r="L36" s="182"/>
      <c r="M36" s="182"/>
      <c r="N36" s="182"/>
      <c r="O36" s="182"/>
      <c r="P36" s="182"/>
      <c r="Q36" s="182"/>
      <c r="R36" s="182"/>
      <c r="S36" s="182"/>
      <c r="T36" s="182"/>
      <c r="U36" s="182"/>
      <c r="V36" s="182"/>
      <c r="W36" s="182"/>
      <c r="X36" s="182"/>
      <c r="Y36" s="182"/>
      <c r="Z36" s="182"/>
      <c r="AA36" s="88"/>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row>
    <row r="37" spans="1:61" x14ac:dyDescent="0.25">
      <c r="A37" s="81" t="s">
        <v>438</v>
      </c>
      <c r="B37" s="174">
        <v>-1.4630275578185186</v>
      </c>
      <c r="C37" s="174">
        <v>-1.5158789042610454</v>
      </c>
      <c r="D37" s="174">
        <v>-0.66326200788674128</v>
      </c>
      <c r="E37" s="174">
        <v>0.52217550522175504</v>
      </c>
      <c r="F37" s="174">
        <v>-0.2538348978190107</v>
      </c>
      <c r="G37" s="174">
        <v>-2.71508279337653</v>
      </c>
      <c r="H37" s="174">
        <v>-1.9459339930344408</v>
      </c>
      <c r="I37" s="174">
        <v>-0.72245151393403706</v>
      </c>
      <c r="J37" s="174">
        <v>-2.0156926406926408</v>
      </c>
      <c r="K37" s="174">
        <v>-2.3566686021559669</v>
      </c>
      <c r="L37" s="174">
        <v>-3.7696972535062865</v>
      </c>
      <c r="M37" s="174">
        <v>-4.6707457106245593</v>
      </c>
      <c r="N37" s="174">
        <v>-5.8909094812779115</v>
      </c>
      <c r="O37" s="174">
        <v>-5.2454882263203233</v>
      </c>
      <c r="P37" s="174">
        <v>-4.9910426017796672</v>
      </c>
      <c r="Q37" s="174">
        <v>-3.4383926871072177</v>
      </c>
      <c r="R37" s="174">
        <v>-4.4073746475758746</v>
      </c>
      <c r="S37" s="174">
        <v>-5.1100997103716068</v>
      </c>
      <c r="T37" s="174">
        <v>-4.0015119719503129</v>
      </c>
      <c r="U37" s="174">
        <v>-4.727705503344688</v>
      </c>
      <c r="V37" s="174">
        <v>-5.0251412133688449</v>
      </c>
      <c r="W37" s="174">
        <v>-2.5198316690860567</v>
      </c>
      <c r="X37" s="174">
        <v>-3.9111201540733673</v>
      </c>
      <c r="Y37" s="174">
        <v>-2.6269541228159805</v>
      </c>
      <c r="Z37" s="174">
        <v>-3.3077702494909502</v>
      </c>
      <c r="AA37" s="51">
        <v>-8.6</v>
      </c>
      <c r="AB37" s="35">
        <v>-8.7486771970732402</v>
      </c>
      <c r="AC37" s="35">
        <v>-1.84026413921101</v>
      </c>
      <c r="AD37" s="35">
        <v>-1.60007121907603</v>
      </c>
      <c r="AE37" s="35">
        <v>-1.3751132483800499</v>
      </c>
      <c r="AF37" s="35">
        <v>0.23577994516686701</v>
      </c>
      <c r="AG37" s="35">
        <v>1.1871504657745999</v>
      </c>
      <c r="AH37" s="35">
        <v>-0.438074837396079</v>
      </c>
      <c r="AI37" s="35">
        <v>-2.0249965223393702</v>
      </c>
      <c r="AJ37" s="35">
        <v>-3.0898378723272302</v>
      </c>
      <c r="AK37" s="35">
        <v>-1.7867478884019301</v>
      </c>
      <c r="AL37" s="35">
        <v>-0.47142491731604402</v>
      </c>
      <c r="AM37" s="35">
        <v>-3.2675154614836402E-2</v>
      </c>
      <c r="AN37" s="35">
        <v>-0.23192339984073801</v>
      </c>
      <c r="AO37" s="35">
        <v>0.124691439227631</v>
      </c>
      <c r="AP37" s="35">
        <v>-5.2166886620045396</v>
      </c>
      <c r="AQ37" s="35">
        <v>-5.3395998877007402</v>
      </c>
      <c r="AR37" s="35">
        <v>-4.44216214481109</v>
      </c>
      <c r="AS37" s="35">
        <v>-3.9317585381667199</v>
      </c>
      <c r="AT37" s="35">
        <v>-2.95671401102534</v>
      </c>
      <c r="AU37" s="35">
        <v>-2.2538566441666301</v>
      </c>
      <c r="AV37" s="35">
        <v>-1.94360069039344</v>
      </c>
      <c r="AW37" s="35">
        <v>0.12691698852844699</v>
      </c>
      <c r="AX37" s="35">
        <v>1.3711379984335099</v>
      </c>
      <c r="AY37" s="35">
        <v>1.5023508481924699</v>
      </c>
      <c r="AZ37" s="35">
        <v>1.79914031146717</v>
      </c>
      <c r="BA37" s="35">
        <v>-3.7146120477410798</v>
      </c>
      <c r="BB37" s="35">
        <v>-2.3431317223720001</v>
      </c>
      <c r="BC37" s="35">
        <v>-0.14772327847434399</v>
      </c>
      <c r="BD37" s="35">
        <v>-1.5721837021945899</v>
      </c>
      <c r="BE37" s="35">
        <v>-2.3901438518091198</v>
      </c>
      <c r="BF37" s="35">
        <v>-2.56275773895252</v>
      </c>
      <c r="BG37" s="35">
        <v>-3.4486679897250698</v>
      </c>
      <c r="BH37" s="35">
        <v>-3.3164995731898301</v>
      </c>
      <c r="BI37" s="35">
        <v>-3.9012765211556699</v>
      </c>
    </row>
    <row r="38" spans="1:61" x14ac:dyDescent="0.25">
      <c r="A38" s="81" t="s">
        <v>439</v>
      </c>
      <c r="B38" s="45">
        <v>-0.42155031326974257</v>
      </c>
      <c r="C38" s="45">
        <v>-0.2356740714878017</v>
      </c>
      <c r="D38" s="45">
        <v>0.67231236666882155</v>
      </c>
      <c r="E38" s="45">
        <v>0.91550250915502507</v>
      </c>
      <c r="F38" s="45">
        <v>0.64105754586448205</v>
      </c>
      <c r="G38" s="45">
        <v>-1.3111951043916488</v>
      </c>
      <c r="H38" s="45">
        <v>-1.6189791743995956</v>
      </c>
      <c r="I38" s="45">
        <v>-4.602067277840681E-2</v>
      </c>
      <c r="J38" s="45">
        <v>-1.6883116883116882</v>
      </c>
      <c r="K38" s="45">
        <v>-2.1616470172426854</v>
      </c>
      <c r="L38" s="45">
        <v>-2.8149804490856729</v>
      </c>
      <c r="M38" s="45">
        <v>-3.5341236249868255</v>
      </c>
      <c r="N38" s="45">
        <v>-4.6976983854345589</v>
      </c>
      <c r="O38" s="45">
        <v>-5.8557062651127554</v>
      </c>
      <c r="P38" s="45">
        <v>-5.3390030711079612</v>
      </c>
      <c r="Q38" s="45">
        <v>-4.3096553037516667</v>
      </c>
      <c r="R38" s="45">
        <v>-4.7496636998544233</v>
      </c>
      <c r="S38" s="45">
        <v>-5.5233998826936803</v>
      </c>
      <c r="T38" s="45">
        <v>-4.7718356121531258</v>
      </c>
      <c r="U38" s="45">
        <v>-5.238232035129478</v>
      </c>
      <c r="V38" s="45">
        <v>-4.9018581624622488</v>
      </c>
      <c r="W38" s="45">
        <v>-2.8497485300370973</v>
      </c>
      <c r="X38" s="45">
        <v>-4.0567040507403727</v>
      </c>
      <c r="Y38" s="45">
        <v>-2.2254010421988353</v>
      </c>
      <c r="Z38" s="45">
        <v>-3.1038266932980263</v>
      </c>
      <c r="AA38" s="51">
        <v>-7.8951008326648049</v>
      </c>
      <c r="AB38" s="35">
        <v>-8.0562113771901895</v>
      </c>
      <c r="AC38" s="35">
        <v>-1.56402103924923</v>
      </c>
      <c r="AD38" s="35">
        <v>-2.3877777432371401</v>
      </c>
      <c r="AE38" s="35">
        <v>-1.6267016737446101</v>
      </c>
      <c r="AF38" s="35">
        <v>-0.88447277931801205</v>
      </c>
      <c r="AG38" s="35">
        <v>-0.24822635493848</v>
      </c>
      <c r="AH38" s="35">
        <v>-0.29218807787512002</v>
      </c>
      <c r="AI38" s="35">
        <v>-1.11566368705871</v>
      </c>
      <c r="AJ38" s="35">
        <v>-2.65068892334219</v>
      </c>
      <c r="AK38" s="35">
        <v>-1.5932796331355601</v>
      </c>
      <c r="AL38" s="35">
        <v>-3.7031432298996497E-2</v>
      </c>
      <c r="AM38" s="35">
        <v>0.54298519984766203</v>
      </c>
      <c r="AN38" s="35">
        <v>0.21997192483303599</v>
      </c>
      <c r="AO38" s="35">
        <v>0.28708386880000197</v>
      </c>
      <c r="AP38" s="35">
        <v>-3.07502324054613</v>
      </c>
      <c r="AQ38" s="35">
        <v>-3.8669467535889601</v>
      </c>
      <c r="AR38" s="35">
        <v>-2.6543802235592802</v>
      </c>
      <c r="AS38" s="35">
        <v>-2.94242499808847</v>
      </c>
      <c r="AT38" s="35">
        <v>-1.31862051414395</v>
      </c>
      <c r="AU38" s="35">
        <v>-1.0603668968207001</v>
      </c>
      <c r="AV38" s="35">
        <v>-1.7257771345250801</v>
      </c>
      <c r="AW38" s="35">
        <v>-1.0126536079128601</v>
      </c>
      <c r="AX38" s="35">
        <v>1.0875897660851399</v>
      </c>
      <c r="AY38" s="35">
        <v>0.89135869288053404</v>
      </c>
      <c r="AZ38" s="35">
        <v>1.2400145739222199</v>
      </c>
      <c r="BA38" s="35">
        <v>-4.0573486851913696</v>
      </c>
      <c r="BB38" s="35">
        <v>-3.4677751699487702</v>
      </c>
      <c r="BC38" s="35">
        <v>-1.5082171464154699</v>
      </c>
      <c r="BD38" s="35">
        <v>-2.0795635204673601</v>
      </c>
      <c r="BE38" s="35">
        <v>-2.8509229300827998</v>
      </c>
      <c r="BF38" s="35">
        <v>-3.0880749622083798</v>
      </c>
      <c r="BG38" s="35">
        <v>-3.9144492450162298</v>
      </c>
      <c r="BH38" s="35">
        <v>-3.74561992247222</v>
      </c>
      <c r="BI38" s="35">
        <v>-4.23031894155889</v>
      </c>
    </row>
    <row r="39" spans="1:61" x14ac:dyDescent="0.25">
      <c r="A39" s="81" t="s">
        <v>195</v>
      </c>
      <c r="B39" s="45">
        <v>-1.5820535286240927</v>
      </c>
      <c r="C39" s="45">
        <v>-1.6148038231571595</v>
      </c>
      <c r="D39" s="45">
        <v>-1.0601848859008338</v>
      </c>
      <c r="E39" s="45">
        <v>-1.0432207604322075</v>
      </c>
      <c r="F39" s="45">
        <v>-1.5648174877313132</v>
      </c>
      <c r="G39" s="45">
        <v>-1.8475521958243339</v>
      </c>
      <c r="H39" s="45">
        <v>-0.97849521808834106</v>
      </c>
      <c r="I39" s="45">
        <v>-0.43390920048212128</v>
      </c>
      <c r="J39" s="45">
        <v>-0.39840367965367962</v>
      </c>
      <c r="K39" s="45">
        <v>-0.52889348918229784</v>
      </c>
      <c r="L39" s="45">
        <v>-1.0155939029244423</v>
      </c>
      <c r="M39" s="45">
        <v>-0.81044649444447525</v>
      </c>
      <c r="N39" s="45">
        <v>-0.6280058399175541</v>
      </c>
      <c r="O39" s="45">
        <v>3.6322502309073358E-3</v>
      </c>
      <c r="P39" s="45">
        <v>2.8545554768091976E-2</v>
      </c>
      <c r="Q39" s="45">
        <v>0.19139211578746906</v>
      </c>
      <c r="R39" s="45">
        <v>0.24738791530764551</v>
      </c>
      <c r="S39" s="45">
        <v>0.11457826559423834</v>
      </c>
      <c r="T39" s="45">
        <v>0.17509330344147409</v>
      </c>
      <c r="U39" s="45">
        <v>0.21012024459309722</v>
      </c>
      <c r="V39" s="45">
        <v>7.7148827454127461E-2</v>
      </c>
      <c r="W39" s="45">
        <v>6.6716520770099264E-2</v>
      </c>
      <c r="X39" s="45">
        <v>0.1273420590123448</v>
      </c>
      <c r="Y39" s="45">
        <v>0.12499574265181702</v>
      </c>
      <c r="Z39" s="45">
        <v>6.1183066857877236E-2</v>
      </c>
      <c r="AA39" s="51">
        <v>1.2294792233379748E-3</v>
      </c>
      <c r="AB39" s="35">
        <v>1.9117154044875798E-2</v>
      </c>
      <c r="AC39" s="35">
        <v>0.194414056165716</v>
      </c>
      <c r="AD39" s="35">
        <v>0.77361614263932299</v>
      </c>
      <c r="AE39" s="35">
        <v>-6.8476670185752203E-3</v>
      </c>
      <c r="AF39" s="35">
        <v>9.5360875974334798E-3</v>
      </c>
      <c r="AG39" s="35">
        <v>-1.41590806510518E-2</v>
      </c>
      <c r="AH39" s="35">
        <v>-0.19278626428770601</v>
      </c>
      <c r="AI39" s="35">
        <v>-0.49607227893926098</v>
      </c>
      <c r="AJ39" s="35">
        <v>-0.458064333933907</v>
      </c>
      <c r="AK39" s="35">
        <v>-0.33479082468480198</v>
      </c>
      <c r="AL39" s="35">
        <v>-0.30659866188440799</v>
      </c>
      <c r="AM39" s="35">
        <v>-0.28740261590411198</v>
      </c>
      <c r="AN39" s="35">
        <v>-0.34836963241727797</v>
      </c>
      <c r="AO39" s="35">
        <v>-0.70364908917098901</v>
      </c>
      <c r="AP39" s="35">
        <v>-0.92823642813305796</v>
      </c>
      <c r="AQ39" s="35">
        <v>-1.11798356620332</v>
      </c>
      <c r="AR39" s="35">
        <v>-0.66163461385715805</v>
      </c>
      <c r="AS39" s="35">
        <v>-0.43830844638727601</v>
      </c>
      <c r="AT39" s="35">
        <v>-0.36247304099485</v>
      </c>
      <c r="AU39" s="35">
        <v>-0.233932929294901</v>
      </c>
      <c r="AV39" s="35">
        <v>-0.18362105366107001</v>
      </c>
      <c r="AW39" s="35">
        <v>6.4376137380712697E-2</v>
      </c>
      <c r="AX39" s="35">
        <v>-7.0446765399597697E-2</v>
      </c>
      <c r="AY39" s="35">
        <v>-0.17984797676778599</v>
      </c>
      <c r="AZ39" s="35">
        <v>-0.27144535328681801</v>
      </c>
      <c r="BA39" s="35">
        <v>-0.208027311669436</v>
      </c>
      <c r="BB39" s="35">
        <v>0.19768270788915701</v>
      </c>
      <c r="BC39" s="35">
        <v>0.18183734274591901</v>
      </c>
      <c r="BD39" s="35">
        <v>-6.3546802224109494E-2</v>
      </c>
      <c r="BE39" s="35">
        <v>-0.273828581747671</v>
      </c>
      <c r="BF39" s="35">
        <v>-0.30562424041353597</v>
      </c>
      <c r="BG39" s="35">
        <v>-0.328774312542925</v>
      </c>
      <c r="BH39" s="35">
        <v>-0.33520366082603198</v>
      </c>
      <c r="BI39" s="35">
        <v>-0.36399092368911301</v>
      </c>
    </row>
    <row r="40" spans="1:61" x14ac:dyDescent="0.25">
      <c r="A40" s="81" t="s">
        <v>196</v>
      </c>
      <c r="B40" s="45">
        <v>0.54057628407531699</v>
      </c>
      <c r="C40" s="45">
        <v>0.334598990383916</v>
      </c>
      <c r="D40" s="45">
        <v>-0.27538948865472879</v>
      </c>
      <c r="E40" s="45">
        <v>0.64989375649893755</v>
      </c>
      <c r="F40" s="45">
        <v>0.66992504404782049</v>
      </c>
      <c r="G40" s="45">
        <v>0.4436645068394528</v>
      </c>
      <c r="H40" s="45">
        <v>0.65154039945349584</v>
      </c>
      <c r="I40" s="45">
        <v>-0.24252164067350887</v>
      </c>
      <c r="J40" s="45">
        <v>7.1022727272727279E-2</v>
      </c>
      <c r="K40" s="45">
        <v>0.3338719042690162</v>
      </c>
      <c r="L40" s="45">
        <v>6.0877098503828227E-2</v>
      </c>
      <c r="M40" s="45">
        <v>-0.32617559119325906</v>
      </c>
      <c r="N40" s="45">
        <v>-0.56520525592579862</v>
      </c>
      <c r="O40" s="45">
        <v>0.60658578856152512</v>
      </c>
      <c r="P40" s="45">
        <v>0.3194149145602016</v>
      </c>
      <c r="Q40" s="45">
        <v>0.67987050085697964</v>
      </c>
      <c r="R40" s="45">
        <v>9.4901136970903119E-2</v>
      </c>
      <c r="S40" s="45">
        <v>0.29872190672783572</v>
      </c>
      <c r="T40" s="45">
        <v>0.59523033676133863</v>
      </c>
      <c r="U40" s="45">
        <v>0.30040628719169366</v>
      </c>
      <c r="V40" s="45">
        <v>-0.2004318783607231</v>
      </c>
      <c r="W40" s="45">
        <v>0.26320034018094107</v>
      </c>
      <c r="X40" s="45">
        <v>1.8241837654660965E-2</v>
      </c>
      <c r="Y40" s="45">
        <v>-0.52654882326896224</v>
      </c>
      <c r="Z40" s="45">
        <v>-0.26512662305080137</v>
      </c>
      <c r="AA40" s="51">
        <v>-0.69803682905013509</v>
      </c>
      <c r="AB40" s="35">
        <v>-0.71158297392791703</v>
      </c>
      <c r="AC40" s="35">
        <v>-0.47065715612750297</v>
      </c>
      <c r="AD40" s="35">
        <v>1.4090381521787199E-2</v>
      </c>
      <c r="AE40" s="35">
        <v>0.25843609238313298</v>
      </c>
      <c r="AF40" s="35">
        <v>1.1107166368874499</v>
      </c>
      <c r="AG40" s="35">
        <v>1.44953590136413</v>
      </c>
      <c r="AH40" s="35">
        <v>4.6899504766747202E-2</v>
      </c>
      <c r="AI40" s="35">
        <v>-0.41326055634139403</v>
      </c>
      <c r="AJ40" s="35">
        <v>1.8915384948860799E-2</v>
      </c>
      <c r="AK40" s="35">
        <v>0.14132256941843299</v>
      </c>
      <c r="AL40" s="35">
        <v>-0.12779482313264001</v>
      </c>
      <c r="AM40" s="35">
        <v>-0.28825773855838599</v>
      </c>
      <c r="AN40" s="35">
        <v>-0.10352569225649599</v>
      </c>
      <c r="AO40" s="35">
        <v>0.54125665959861702</v>
      </c>
      <c r="AP40" s="35">
        <v>-1.2134289933253599</v>
      </c>
      <c r="AQ40" s="35">
        <v>-0.354669567908455</v>
      </c>
      <c r="AR40" s="35">
        <v>-1.12614730739465</v>
      </c>
      <c r="AS40" s="35">
        <v>-0.55102509369097896</v>
      </c>
      <c r="AT40" s="35">
        <v>-1.2756204558865401</v>
      </c>
      <c r="AU40" s="35">
        <v>-0.95955681805102599</v>
      </c>
      <c r="AV40" s="35">
        <v>-3.4202502207294899E-2</v>
      </c>
      <c r="AW40" s="35">
        <v>1.0751944590606</v>
      </c>
      <c r="AX40" s="35">
        <v>0.35399499774796001</v>
      </c>
      <c r="AY40" s="35">
        <v>0.79084013207971704</v>
      </c>
      <c r="AZ40" s="35">
        <v>0.83057109083177205</v>
      </c>
      <c r="BA40" s="35">
        <v>0.55076394911972404</v>
      </c>
      <c r="BB40" s="35">
        <v>0.92696073968761405</v>
      </c>
      <c r="BC40" s="35">
        <v>1.1786565251952099</v>
      </c>
      <c r="BD40" s="35">
        <v>0.57092662049688003</v>
      </c>
      <c r="BE40" s="35">
        <v>0.73460766002135702</v>
      </c>
      <c r="BF40" s="35">
        <v>0.83094146366939903</v>
      </c>
      <c r="BG40" s="35">
        <v>0.79455556783408599</v>
      </c>
      <c r="BH40" s="35">
        <v>0.76432401010842099</v>
      </c>
      <c r="BI40" s="35">
        <v>0.69303334409233197</v>
      </c>
    </row>
    <row r="41" spans="1:61" x14ac:dyDescent="0.25">
      <c r="A41" s="81" t="s">
        <v>197</v>
      </c>
      <c r="B41" s="182" t="s">
        <v>169</v>
      </c>
      <c r="C41" s="182" t="s">
        <v>169</v>
      </c>
      <c r="D41" s="182" t="s">
        <v>169</v>
      </c>
      <c r="E41" s="182" t="s">
        <v>169</v>
      </c>
      <c r="F41" s="182" t="s">
        <v>169</v>
      </c>
      <c r="G41" s="182" t="s">
        <v>169</v>
      </c>
      <c r="H41" s="182" t="s">
        <v>169</v>
      </c>
      <c r="I41" s="182" t="s">
        <v>169</v>
      </c>
      <c r="J41" s="182" t="s">
        <v>169</v>
      </c>
      <c r="K41" s="182" t="s">
        <v>169</v>
      </c>
      <c r="L41" s="182" t="s">
        <v>169</v>
      </c>
      <c r="M41" s="182" t="s">
        <v>169</v>
      </c>
      <c r="N41" s="182" t="s">
        <v>169</v>
      </c>
      <c r="O41" s="182" t="s">
        <v>169</v>
      </c>
      <c r="P41" s="182" t="s">
        <v>169</v>
      </c>
      <c r="Q41" s="182" t="s">
        <v>169</v>
      </c>
      <c r="R41" s="182" t="s">
        <v>169</v>
      </c>
      <c r="S41" s="182" t="s">
        <v>169</v>
      </c>
      <c r="T41" s="182" t="s">
        <v>169</v>
      </c>
      <c r="U41" s="182" t="s">
        <v>169</v>
      </c>
      <c r="V41" s="182" t="s">
        <v>169</v>
      </c>
      <c r="W41" s="182" t="s">
        <v>169</v>
      </c>
      <c r="X41" s="182" t="s">
        <v>169</v>
      </c>
      <c r="Y41" s="182" t="s">
        <v>169</v>
      </c>
      <c r="Z41" s="182" t="s">
        <v>169</v>
      </c>
      <c r="AA41" s="182" t="s">
        <v>169</v>
      </c>
      <c r="AB41" s="35">
        <v>-3.3435818669103798</v>
      </c>
      <c r="AC41" s="35">
        <v>-0.99020615850190097</v>
      </c>
      <c r="AD41" s="35">
        <v>-1.1870931472527</v>
      </c>
      <c r="AE41" s="35">
        <v>-1.53717281113228</v>
      </c>
      <c r="AF41" s="35">
        <v>-0.72942059412687499</v>
      </c>
      <c r="AG41" s="35">
        <v>-0.25744602873700401</v>
      </c>
      <c r="AH41" s="35">
        <v>-1.4284402926159701</v>
      </c>
      <c r="AI41" s="35">
        <v>-1.6934468187090199</v>
      </c>
      <c r="AJ41" s="35">
        <v>-1.65605342802593</v>
      </c>
      <c r="AK41" s="35">
        <v>-0.453080304541426</v>
      </c>
      <c r="AL41" s="35">
        <v>0.57299782957145395</v>
      </c>
      <c r="AM41" s="35">
        <v>5.8155039849426798E-2</v>
      </c>
      <c r="AN41" s="35">
        <v>-1.06980025266464</v>
      </c>
      <c r="AO41" s="35">
        <v>-0.99320889093583398</v>
      </c>
      <c r="AP41" s="35">
        <v>-3.5028702481109502</v>
      </c>
      <c r="AQ41" s="35">
        <v>-3.93496761419533</v>
      </c>
      <c r="AR41" s="35">
        <v>-3.63512339877258</v>
      </c>
      <c r="AS41" s="35">
        <v>-2.2282200889417698</v>
      </c>
      <c r="AT41" s="35">
        <v>-0.77621765396591202</v>
      </c>
      <c r="AU41" s="35">
        <v>-0.65245860978362502</v>
      </c>
      <c r="AV41" s="35">
        <v>-0.90757367009973899</v>
      </c>
      <c r="AW41" s="35">
        <v>0.40367086489640303</v>
      </c>
      <c r="AX41" s="35">
        <v>0.68114517314822598</v>
      </c>
      <c r="AY41" s="35">
        <v>0.86953475943921499</v>
      </c>
      <c r="AZ41" s="35">
        <v>0.97521397984856195</v>
      </c>
      <c r="BA41" s="35">
        <v>-1.0059034390424599</v>
      </c>
      <c r="BB41" s="35">
        <v>-2.0752709742860702</v>
      </c>
      <c r="BC41" s="35">
        <v>-1.03551503949011</v>
      </c>
      <c r="BD41" s="35">
        <v>-1.6007250870740299</v>
      </c>
      <c r="BE41" s="35">
        <v>-2.1601752522176301</v>
      </c>
      <c r="BF41" s="35">
        <v>-2.08408176544178</v>
      </c>
      <c r="BG41" s="35">
        <v>-2.91419684142158</v>
      </c>
      <c r="BH41" s="35">
        <v>-2.7188451472324102</v>
      </c>
      <c r="BI41" s="35">
        <v>-3.2955783830615402</v>
      </c>
    </row>
    <row r="42" spans="1:61" x14ac:dyDescent="0.25">
      <c r="A42" s="81" t="s">
        <v>198</v>
      </c>
      <c r="B42" s="174">
        <v>48.805000411218025</v>
      </c>
      <c r="C42" s="174">
        <v>46.443846820613516</v>
      </c>
      <c r="D42" s="174">
        <v>43.643415973422762</v>
      </c>
      <c r="E42" s="174">
        <v>40.592728560731345</v>
      </c>
      <c r="F42" s="174">
        <v>38.648604039656078</v>
      </c>
      <c r="G42" s="174">
        <v>39.419549114136089</v>
      </c>
      <c r="H42" s="174">
        <v>39.190268721535638</v>
      </c>
      <c r="I42" s="174">
        <v>38.993386181238293</v>
      </c>
      <c r="J42" s="174">
        <v>40.171141297078059</v>
      </c>
      <c r="K42" s="174">
        <v>41.838722054608354</v>
      </c>
      <c r="L42" s="174">
        <v>44.080317601971764</v>
      </c>
      <c r="M42" s="174">
        <v>47.428095168136949</v>
      </c>
      <c r="N42" s="174">
        <v>52.993814175814499</v>
      </c>
      <c r="O42" s="174">
        <v>59.093767269445451</v>
      </c>
      <c r="P42" s="174">
        <v>62.606286008070107</v>
      </c>
      <c r="Q42" s="174">
        <v>67.955835600670213</v>
      </c>
      <c r="R42" s="174">
        <v>69.512613132409655</v>
      </c>
      <c r="S42" s="174">
        <v>71.544729249727141</v>
      </c>
      <c r="T42" s="174">
        <v>73.804857716027783</v>
      </c>
      <c r="U42" s="174">
        <v>73.848153846380427</v>
      </c>
      <c r="V42" s="174">
        <v>73.976732425979662</v>
      </c>
      <c r="W42" s="174">
        <v>73.629164877320562</v>
      </c>
      <c r="X42" s="174">
        <v>74.151519582597984</v>
      </c>
      <c r="Y42" s="174">
        <v>75.04393962855508</v>
      </c>
      <c r="Z42" s="174">
        <v>72.199897744109151</v>
      </c>
      <c r="AA42" s="51">
        <v>73.494580605983643</v>
      </c>
      <c r="AB42" s="35">
        <v>73.150121933525696</v>
      </c>
      <c r="AC42" s="35">
        <v>71.3971245853608</v>
      </c>
      <c r="AD42" s="35">
        <v>65.816441699193902</v>
      </c>
      <c r="AE42" s="35">
        <v>62.776634361630201</v>
      </c>
      <c r="AF42" s="35">
        <v>58.706107555940399</v>
      </c>
      <c r="AG42" s="35">
        <v>52.184840733980103</v>
      </c>
      <c r="AH42" s="35">
        <v>49.531065894170801</v>
      </c>
      <c r="AI42" s="35">
        <v>48.872099261067198</v>
      </c>
      <c r="AJ42" s="35">
        <v>50.015201389113699</v>
      </c>
      <c r="AK42" s="35">
        <v>50.319146073090899</v>
      </c>
      <c r="AL42" s="35">
        <v>49.788609224828797</v>
      </c>
      <c r="AM42" s="35">
        <v>45.190090225617404</v>
      </c>
      <c r="AN42" s="35">
        <v>42.996434456860399</v>
      </c>
      <c r="AO42" s="35">
        <v>54.702923662558803</v>
      </c>
      <c r="AP42" s="35">
        <v>56.776539504224601</v>
      </c>
      <c r="AQ42" s="35">
        <v>59.256884540642403</v>
      </c>
      <c r="AR42" s="35">
        <v>61.704847104907302</v>
      </c>
      <c r="AS42" s="35">
        <v>66.230519950902206</v>
      </c>
      <c r="AT42" s="35">
        <v>67.692217418089001</v>
      </c>
      <c r="AU42" s="35">
        <v>67.884626839001697</v>
      </c>
      <c r="AV42" s="35">
        <v>64.657801068973001</v>
      </c>
      <c r="AW42" s="35">
        <v>61.910079524294197</v>
      </c>
      <c r="AX42" s="35">
        <v>56.958921405792402</v>
      </c>
      <c r="AY42" s="35">
        <v>52.442612085215998</v>
      </c>
      <c r="AZ42" s="35">
        <v>48.560675477058801</v>
      </c>
      <c r="BA42" s="35">
        <v>54.671512686276699</v>
      </c>
      <c r="BB42" s="35">
        <v>51.650093520977499</v>
      </c>
      <c r="BC42" s="35">
        <v>50.132857068055401</v>
      </c>
      <c r="BD42" s="35">
        <v>48.031126038298403</v>
      </c>
      <c r="BE42" s="35">
        <v>47.351078936720597</v>
      </c>
      <c r="BF42" s="35">
        <v>48.3118197110552</v>
      </c>
      <c r="BG42" s="35">
        <v>50.0844133365242</v>
      </c>
      <c r="BH42" s="35">
        <v>51.829378249354797</v>
      </c>
      <c r="BI42" s="35">
        <v>54.283847066480298</v>
      </c>
    </row>
    <row r="43" spans="1:61" x14ac:dyDescent="0.25">
      <c r="A43" s="50"/>
      <c r="B43" s="182"/>
      <c r="C43" s="182"/>
      <c r="D43" s="182"/>
      <c r="E43" s="182"/>
      <c r="F43" s="182"/>
      <c r="G43" s="182"/>
      <c r="H43" s="182"/>
      <c r="I43" s="182"/>
      <c r="J43" s="182"/>
      <c r="K43" s="182"/>
      <c r="L43" s="182"/>
      <c r="M43" s="182"/>
      <c r="N43" s="182"/>
      <c r="O43" s="182"/>
      <c r="P43" s="182"/>
      <c r="Q43" s="182"/>
      <c r="R43" s="182"/>
      <c r="S43" s="182"/>
      <c r="T43" s="182"/>
      <c r="U43" s="182"/>
      <c r="V43" s="182"/>
      <c r="W43" s="182"/>
      <c r="X43" s="182"/>
      <c r="Y43" s="182"/>
      <c r="Z43" s="182"/>
      <c r="AA43" s="50"/>
      <c r="AB43" s="35"/>
      <c r="AC43" s="35"/>
      <c r="AD43" s="35"/>
      <c r="AE43" s="35"/>
      <c r="AF43" s="35"/>
      <c r="AG43" s="35"/>
      <c r="AH43" s="35"/>
      <c r="AI43" s="35"/>
      <c r="AJ43" s="35"/>
      <c r="AK43" s="35"/>
      <c r="AL43" s="35"/>
      <c r="AM43" s="35"/>
      <c r="AN43" s="35"/>
      <c r="AO43" s="35"/>
      <c r="AP43" s="35"/>
      <c r="AQ43" s="35"/>
      <c r="AR43" s="35"/>
      <c r="AS43" s="35"/>
      <c r="AT43" s="35"/>
      <c r="AU43" s="35"/>
      <c r="AV43" s="35"/>
      <c r="AW43" s="35"/>
      <c r="AX43" s="35"/>
      <c r="AY43" s="35"/>
      <c r="AZ43" s="35"/>
      <c r="BA43" s="35"/>
      <c r="BB43" s="35"/>
      <c r="BC43" s="35"/>
      <c r="BD43" s="35"/>
      <c r="BE43" s="35"/>
      <c r="BF43" s="35"/>
      <c r="BG43" s="35"/>
      <c r="BH43" s="35"/>
      <c r="BI43" s="35"/>
    </row>
    <row r="44" spans="1:61" x14ac:dyDescent="0.25">
      <c r="A44" s="89" t="s">
        <v>91</v>
      </c>
      <c r="B44" s="182"/>
      <c r="C44" s="182"/>
      <c r="D44" s="182"/>
      <c r="E44" s="182"/>
      <c r="F44" s="182"/>
      <c r="G44" s="182"/>
      <c r="H44" s="182"/>
      <c r="I44" s="182"/>
      <c r="J44" s="182"/>
      <c r="K44" s="182"/>
      <c r="L44" s="182"/>
      <c r="M44" s="182"/>
      <c r="N44" s="182"/>
      <c r="O44" s="182"/>
      <c r="P44" s="182"/>
      <c r="Q44" s="182"/>
      <c r="R44" s="182"/>
      <c r="S44" s="182"/>
      <c r="T44" s="182"/>
      <c r="U44" s="182"/>
      <c r="V44" s="182"/>
      <c r="W44" s="182"/>
      <c r="X44" s="182"/>
      <c r="Y44" s="182"/>
      <c r="Z44" s="182"/>
      <c r="AA44" s="88"/>
      <c r="AB44" s="35"/>
      <c r="AC44" s="35"/>
      <c r="AD44" s="35"/>
      <c r="AE44" s="35"/>
      <c r="AF44" s="35"/>
      <c r="AG44" s="35"/>
      <c r="AH44" s="35"/>
      <c r="AI44" s="35"/>
      <c r="AJ44" s="35"/>
      <c r="AK44" s="35"/>
      <c r="AL44" s="35"/>
      <c r="AM44" s="35"/>
      <c r="AN44" s="35"/>
      <c r="AO44" s="35"/>
      <c r="AP44" s="35"/>
      <c r="AQ44" s="35"/>
      <c r="AR44" s="35"/>
      <c r="AS44" s="35"/>
      <c r="AT44" s="35"/>
      <c r="AU44" s="35"/>
      <c r="AV44" s="35"/>
      <c r="AW44" s="35"/>
      <c r="AX44" s="35"/>
      <c r="AY44" s="35"/>
      <c r="AZ44" s="35"/>
      <c r="BA44" s="35"/>
      <c r="BB44" s="35"/>
      <c r="BC44" s="35"/>
      <c r="BD44" s="35"/>
      <c r="BE44" s="35"/>
      <c r="BF44" s="35"/>
      <c r="BG44" s="35"/>
      <c r="BH44" s="35"/>
      <c r="BI44" s="35"/>
    </row>
    <row r="45" spans="1:61" x14ac:dyDescent="0.25">
      <c r="A45" s="80" t="s">
        <v>167</v>
      </c>
      <c r="B45" s="182"/>
      <c r="C45" s="182"/>
      <c r="D45" s="182"/>
      <c r="E45" s="182"/>
      <c r="F45" s="182"/>
      <c r="G45" s="182"/>
      <c r="H45" s="182"/>
      <c r="I45" s="182"/>
      <c r="J45" s="182"/>
      <c r="K45" s="182"/>
      <c r="L45" s="182"/>
      <c r="M45" s="182"/>
      <c r="N45" s="182"/>
      <c r="O45" s="182"/>
      <c r="P45" s="182"/>
      <c r="Q45" s="182"/>
      <c r="R45" s="182"/>
      <c r="S45" s="182"/>
      <c r="T45" s="182"/>
      <c r="U45" s="182"/>
      <c r="V45" s="182"/>
      <c r="W45" s="182"/>
      <c r="X45" s="182"/>
      <c r="Y45" s="182"/>
      <c r="Z45" s="182"/>
      <c r="AA45" s="88"/>
      <c r="AB45" s="35"/>
      <c r="AC45" s="35"/>
      <c r="AD45" s="35"/>
      <c r="AE45" s="35"/>
      <c r="AF45" s="35"/>
      <c r="AG45" s="35"/>
      <c r="AH45" s="35"/>
      <c r="AI45" s="35"/>
      <c r="AJ45" s="35"/>
      <c r="AK45" s="35"/>
      <c r="AL45" s="35"/>
      <c r="AM45" s="35"/>
      <c r="AN45" s="35"/>
      <c r="AO45" s="35"/>
      <c r="AP45" s="35"/>
      <c r="AQ45" s="35"/>
      <c r="AR45" s="35"/>
      <c r="AS45" s="35"/>
      <c r="AT45" s="35"/>
      <c r="AU45" s="35"/>
      <c r="AV45" s="35"/>
      <c r="AW45" s="35"/>
      <c r="AX45" s="35"/>
      <c r="AY45" s="35"/>
      <c r="AZ45" s="35"/>
      <c r="BA45" s="35"/>
      <c r="BB45" s="35"/>
      <c r="BC45" s="35"/>
      <c r="BD45" s="35"/>
      <c r="BE45" s="35"/>
      <c r="BF45" s="35"/>
      <c r="BG45" s="35"/>
      <c r="BH45" s="35"/>
      <c r="BI45" s="35"/>
    </row>
    <row r="46" spans="1:61" x14ac:dyDescent="0.25">
      <c r="A46" s="81" t="s">
        <v>168</v>
      </c>
      <c r="B46" s="182" t="s">
        <v>169</v>
      </c>
      <c r="C46" s="182" t="s">
        <v>169</v>
      </c>
      <c r="D46" s="182" t="s">
        <v>169</v>
      </c>
      <c r="E46" s="182" t="s">
        <v>169</v>
      </c>
      <c r="F46" s="182" t="s">
        <v>169</v>
      </c>
      <c r="G46" s="182" t="s">
        <v>169</v>
      </c>
      <c r="H46" s="182" t="s">
        <v>169</v>
      </c>
      <c r="I46" s="182" t="s">
        <v>169</v>
      </c>
      <c r="J46" s="182" t="s">
        <v>169</v>
      </c>
      <c r="K46" s="182" t="s">
        <v>169</v>
      </c>
      <c r="L46" s="182" t="s">
        <v>169</v>
      </c>
      <c r="M46" s="182" t="s">
        <v>169</v>
      </c>
      <c r="N46" s="182" t="s">
        <v>169</v>
      </c>
      <c r="O46" s="182" t="s">
        <v>169</v>
      </c>
      <c r="P46" s="182" t="s">
        <v>169</v>
      </c>
      <c r="Q46" s="182" t="s">
        <v>169</v>
      </c>
      <c r="R46" s="182" t="s">
        <v>169</v>
      </c>
      <c r="S46" s="182" t="s">
        <v>169</v>
      </c>
      <c r="T46" s="182" t="s">
        <v>169</v>
      </c>
      <c r="U46" s="182" t="s">
        <v>169</v>
      </c>
      <c r="V46" s="182" t="s">
        <v>169</v>
      </c>
      <c r="W46" s="182" t="s">
        <v>169</v>
      </c>
      <c r="X46" s="182" t="s">
        <v>169</v>
      </c>
      <c r="Y46" s="182" t="s">
        <v>169</v>
      </c>
      <c r="Z46" s="182" t="s">
        <v>169</v>
      </c>
      <c r="AA46" s="182" t="s">
        <v>169</v>
      </c>
      <c r="AB46" s="35" t="s">
        <v>153</v>
      </c>
      <c r="AC46" s="35">
        <v>-0.17728638386888901</v>
      </c>
      <c r="AD46" s="35">
        <v>1.64105082065871</v>
      </c>
      <c r="AE46" s="35">
        <v>4.4656918336267504</v>
      </c>
      <c r="AF46" s="35">
        <v>3.7312613657284701</v>
      </c>
      <c r="AG46" s="35">
        <v>3.1345342612535299</v>
      </c>
      <c r="AH46" s="35">
        <v>4.1610446390135998</v>
      </c>
      <c r="AI46" s="35">
        <v>3.6031713130608698</v>
      </c>
      <c r="AJ46" s="35">
        <v>3.1007460270546501</v>
      </c>
      <c r="AK46" s="35">
        <v>-4.35552834629621</v>
      </c>
      <c r="AL46" s="35">
        <v>-1.68218050115415</v>
      </c>
      <c r="AM46" s="35">
        <v>-1.4074637785744499</v>
      </c>
      <c r="AN46" s="35">
        <v>1.09399946961821</v>
      </c>
      <c r="AO46" s="35">
        <v>1.43972803830886</v>
      </c>
      <c r="AP46" s="35">
        <v>4.4732696933567704</v>
      </c>
      <c r="AQ46" s="35">
        <v>-0.91781597981786001</v>
      </c>
      <c r="AR46" s="35">
        <v>-4.4288538568106901</v>
      </c>
      <c r="AS46" s="35">
        <v>-3.90741158310564</v>
      </c>
      <c r="AT46" s="35">
        <v>-7.9795286636084599</v>
      </c>
      <c r="AU46" s="35">
        <v>4.4074747981429097</v>
      </c>
      <c r="AV46" s="35">
        <v>-6.9003089851774497</v>
      </c>
      <c r="AW46" s="35">
        <v>1.5308923852225</v>
      </c>
      <c r="AX46" s="35">
        <v>-1.7734878122997899</v>
      </c>
      <c r="AY46" s="35">
        <v>0.46658696466614902</v>
      </c>
      <c r="AZ46" s="35">
        <v>0.18096741894034099</v>
      </c>
      <c r="BA46" s="35">
        <v>2.9356787658246599</v>
      </c>
      <c r="BB46" s="35">
        <v>4.9771413777369</v>
      </c>
      <c r="BC46" s="35">
        <v>-1.42884402017262</v>
      </c>
      <c r="BD46" s="35">
        <v>-1.41954327627199</v>
      </c>
      <c r="BE46" s="35">
        <v>-1.03834293019334</v>
      </c>
      <c r="BF46" s="35">
        <v>-1.1874265574805301</v>
      </c>
      <c r="BG46" s="35">
        <v>-1.2521575864489201</v>
      </c>
      <c r="BH46" s="35">
        <v>1.7720812273358599</v>
      </c>
      <c r="BI46" s="35">
        <v>2.8245366501941001</v>
      </c>
    </row>
    <row r="47" spans="1:61" x14ac:dyDescent="0.25">
      <c r="A47" s="81" t="s">
        <v>170</v>
      </c>
      <c r="B47" s="182" t="s">
        <v>169</v>
      </c>
      <c r="C47" s="182" t="s">
        <v>169</v>
      </c>
      <c r="D47" s="182" t="s">
        <v>169</v>
      </c>
      <c r="E47" s="182" t="s">
        <v>169</v>
      </c>
      <c r="F47" s="182" t="s">
        <v>169</v>
      </c>
      <c r="G47" s="182" t="s">
        <v>169</v>
      </c>
      <c r="H47" s="182" t="s">
        <v>169</v>
      </c>
      <c r="I47" s="182" t="s">
        <v>169</v>
      </c>
      <c r="J47" s="182" t="s">
        <v>169</v>
      </c>
      <c r="K47" s="182" t="s">
        <v>169</v>
      </c>
      <c r="L47" s="182" t="s">
        <v>169</v>
      </c>
      <c r="M47" s="182" t="s">
        <v>169</v>
      </c>
      <c r="N47" s="182" t="s">
        <v>169</v>
      </c>
      <c r="O47" s="182" t="s">
        <v>169</v>
      </c>
      <c r="P47" s="182" t="s">
        <v>169</v>
      </c>
      <c r="Q47" s="182" t="s">
        <v>169</v>
      </c>
      <c r="R47" s="182" t="s">
        <v>169</v>
      </c>
      <c r="S47" s="182" t="s">
        <v>169</v>
      </c>
      <c r="T47" s="182" t="s">
        <v>169</v>
      </c>
      <c r="U47" s="182" t="s">
        <v>169</v>
      </c>
      <c r="V47" s="182" t="s">
        <v>169</v>
      </c>
      <c r="W47" s="182" t="s">
        <v>169</v>
      </c>
      <c r="X47" s="182" t="s">
        <v>169</v>
      </c>
      <c r="Y47" s="182" t="s">
        <v>169</v>
      </c>
      <c r="Z47" s="182" t="s">
        <v>169</v>
      </c>
      <c r="AA47" s="182" t="s">
        <v>169</v>
      </c>
      <c r="AB47" s="35" t="s">
        <v>153</v>
      </c>
      <c r="AC47" s="35">
        <v>3.4135814349717499</v>
      </c>
      <c r="AD47" s="35">
        <v>2.5699462326822702</v>
      </c>
      <c r="AE47" s="35">
        <v>7.50649179895046</v>
      </c>
      <c r="AF47" s="35">
        <v>5.0927174001427904</v>
      </c>
      <c r="AG47" s="35">
        <v>-1.54066171174547</v>
      </c>
      <c r="AH47" s="35">
        <v>17.7488342359682</v>
      </c>
      <c r="AI47" s="35">
        <v>8.89297278268862</v>
      </c>
      <c r="AJ47" s="35">
        <v>3.59589448755675</v>
      </c>
      <c r="AK47" s="35">
        <v>0.94698194941713598</v>
      </c>
      <c r="AL47" s="35">
        <v>-0.58589760103470201</v>
      </c>
      <c r="AM47" s="35">
        <v>4.9542719920116101</v>
      </c>
      <c r="AN47" s="35">
        <v>3.6232923443020302</v>
      </c>
      <c r="AO47" s="35">
        <v>1.87991650185377</v>
      </c>
      <c r="AP47" s="35">
        <v>2.9665851902299201</v>
      </c>
      <c r="AQ47" s="35">
        <v>-2.8606551507226201</v>
      </c>
      <c r="AR47" s="35">
        <v>-2.3660597624431898</v>
      </c>
      <c r="AS47" s="35">
        <v>-1.07277091597392</v>
      </c>
      <c r="AT47" s="35">
        <v>2.5423152296602001</v>
      </c>
      <c r="AU47" s="35">
        <v>-3.5092759237740099</v>
      </c>
      <c r="AV47" s="35">
        <v>3.2331640488611102</v>
      </c>
      <c r="AW47" s="35">
        <v>0.41203254823236102</v>
      </c>
      <c r="AX47" s="35">
        <v>-3.28980750344284</v>
      </c>
      <c r="AY47" s="35">
        <v>3.9786078831713199</v>
      </c>
      <c r="AZ47" s="35">
        <v>3.2534814486338499</v>
      </c>
      <c r="BA47" s="35">
        <v>4.5095607529565598</v>
      </c>
      <c r="BB47" s="35">
        <v>3.1206431878694998</v>
      </c>
      <c r="BC47" s="35">
        <v>-6.8846386771400603</v>
      </c>
      <c r="BD47" s="35">
        <v>1.0032603739691801</v>
      </c>
      <c r="BE47" s="35">
        <v>13.751852897098299</v>
      </c>
      <c r="BF47" s="35">
        <v>-3.1026463661523298</v>
      </c>
      <c r="BG47" s="35">
        <v>-2.2691039182534101</v>
      </c>
      <c r="BH47" s="35">
        <v>2.28311780136328</v>
      </c>
      <c r="BI47" s="35">
        <v>-1.2202635439545</v>
      </c>
    </row>
    <row r="48" spans="1:61" x14ac:dyDescent="0.25">
      <c r="A48" s="81" t="s">
        <v>171</v>
      </c>
      <c r="B48" s="182" t="s">
        <v>169</v>
      </c>
      <c r="C48" s="182" t="s">
        <v>169</v>
      </c>
      <c r="D48" s="182" t="s">
        <v>169</v>
      </c>
      <c r="E48" s="182" t="s">
        <v>169</v>
      </c>
      <c r="F48" s="182" t="s">
        <v>169</v>
      </c>
      <c r="G48" s="182" t="s">
        <v>169</v>
      </c>
      <c r="H48" s="182" t="s">
        <v>169</v>
      </c>
      <c r="I48" s="182" t="s">
        <v>169</v>
      </c>
      <c r="J48" s="182" t="s">
        <v>169</v>
      </c>
      <c r="K48" s="182" t="s">
        <v>169</v>
      </c>
      <c r="L48" s="182" t="s">
        <v>169</v>
      </c>
      <c r="M48" s="182" t="s">
        <v>169</v>
      </c>
      <c r="N48" s="182" t="s">
        <v>169</v>
      </c>
      <c r="O48" s="182" t="s">
        <v>169</v>
      </c>
      <c r="P48" s="182" t="s">
        <v>169</v>
      </c>
      <c r="Q48" s="182" t="s">
        <v>169</v>
      </c>
      <c r="R48" s="182" t="s">
        <v>169</v>
      </c>
      <c r="S48" s="182" t="s">
        <v>169</v>
      </c>
      <c r="T48" s="182" t="s">
        <v>169</v>
      </c>
      <c r="U48" s="182" t="s">
        <v>169</v>
      </c>
      <c r="V48" s="182" t="s">
        <v>169</v>
      </c>
      <c r="W48" s="182" t="s">
        <v>169</v>
      </c>
      <c r="X48" s="182" t="s">
        <v>169</v>
      </c>
      <c r="Y48" s="182" t="s">
        <v>169</v>
      </c>
      <c r="Z48" s="182" t="s">
        <v>169</v>
      </c>
      <c r="AA48" s="182" t="s">
        <v>169</v>
      </c>
      <c r="AB48" s="35" t="s">
        <v>153</v>
      </c>
      <c r="AC48" s="35">
        <v>-6.12041578999363</v>
      </c>
      <c r="AD48" s="35">
        <v>-5.5661318162028302</v>
      </c>
      <c r="AE48" s="35">
        <v>-2.6620492457068998</v>
      </c>
      <c r="AF48" s="35">
        <v>2.7792679030269798</v>
      </c>
      <c r="AG48" s="35">
        <v>-4.0352691835270198</v>
      </c>
      <c r="AH48" s="35">
        <v>2.25011867444158</v>
      </c>
      <c r="AI48" s="35">
        <v>-3.3692300507711401</v>
      </c>
      <c r="AJ48" s="35">
        <v>-0.136510550548465</v>
      </c>
      <c r="AK48" s="35">
        <v>-2.76352238122784</v>
      </c>
      <c r="AL48" s="35">
        <v>-10.6816348517133</v>
      </c>
      <c r="AM48" s="35">
        <v>7.2623111883775699</v>
      </c>
      <c r="AN48" s="35">
        <v>1.64502416457076</v>
      </c>
      <c r="AO48" s="35">
        <v>2.0462826743053601</v>
      </c>
      <c r="AP48" s="35">
        <v>0.37266176901813702</v>
      </c>
      <c r="AQ48" s="35">
        <v>-8.8566539211330699</v>
      </c>
      <c r="AR48" s="35">
        <v>1.1125494832293901</v>
      </c>
      <c r="AS48" s="35">
        <v>-13.8617329244851</v>
      </c>
      <c r="AT48" s="35">
        <v>1.4577109639721999</v>
      </c>
      <c r="AU48" s="35">
        <v>-6.2509592680860502</v>
      </c>
      <c r="AV48" s="35">
        <v>5.6694664391476604</v>
      </c>
      <c r="AW48" s="35">
        <v>7.6082308486144097</v>
      </c>
      <c r="AX48" s="35">
        <v>6.1547920852565303</v>
      </c>
      <c r="AY48" s="35">
        <v>3.1782265937535099</v>
      </c>
      <c r="AZ48" s="35">
        <v>10.394042760180501</v>
      </c>
      <c r="BA48" s="35">
        <v>12.7091311991535</v>
      </c>
      <c r="BB48" s="35">
        <v>-2.28994635080717</v>
      </c>
      <c r="BC48" s="35">
        <v>-4.3637299978602497</v>
      </c>
      <c r="BD48" s="35">
        <v>1.3037588822063999</v>
      </c>
      <c r="BE48" s="35">
        <v>14.2252182282252</v>
      </c>
      <c r="BF48" s="35">
        <v>12.239751065756799</v>
      </c>
      <c r="BG48" s="35">
        <v>7.0932944460176497</v>
      </c>
      <c r="BH48" s="35">
        <v>-1.90120982249759</v>
      </c>
      <c r="BI48" s="35">
        <v>17.526659900886798</v>
      </c>
    </row>
    <row r="49" spans="1:61" x14ac:dyDescent="0.25">
      <c r="A49" s="81" t="s">
        <v>172</v>
      </c>
      <c r="B49" s="182" t="s">
        <v>169</v>
      </c>
      <c r="C49" s="182" t="s">
        <v>169</v>
      </c>
      <c r="D49" s="182" t="s">
        <v>169</v>
      </c>
      <c r="E49" s="182" t="s">
        <v>169</v>
      </c>
      <c r="F49" s="182" t="s">
        <v>169</v>
      </c>
      <c r="G49" s="182" t="s">
        <v>169</v>
      </c>
      <c r="H49" s="182" t="s">
        <v>169</v>
      </c>
      <c r="I49" s="182" t="s">
        <v>169</v>
      </c>
      <c r="J49" s="182" t="s">
        <v>169</v>
      </c>
      <c r="K49" s="182" t="s">
        <v>169</v>
      </c>
      <c r="L49" s="182" t="s">
        <v>169</v>
      </c>
      <c r="M49" s="182" t="s">
        <v>169</v>
      </c>
      <c r="N49" s="182" t="s">
        <v>169</v>
      </c>
      <c r="O49" s="182" t="s">
        <v>169</v>
      </c>
      <c r="P49" s="182" t="s">
        <v>169</v>
      </c>
      <c r="Q49" s="182" t="s">
        <v>169</v>
      </c>
      <c r="R49" s="182" t="s">
        <v>169</v>
      </c>
      <c r="S49" s="182" t="s">
        <v>169</v>
      </c>
      <c r="T49" s="182" t="s">
        <v>169</v>
      </c>
      <c r="U49" s="182" t="s">
        <v>169</v>
      </c>
      <c r="V49" s="182" t="s">
        <v>169</v>
      </c>
      <c r="W49" s="182" t="s">
        <v>169</v>
      </c>
      <c r="X49" s="182" t="s">
        <v>169</v>
      </c>
      <c r="Y49" s="182" t="s">
        <v>169</v>
      </c>
      <c r="Z49" s="182" t="s">
        <v>169</v>
      </c>
      <c r="AA49" s="182" t="s">
        <v>169</v>
      </c>
      <c r="AB49" s="35" t="s">
        <v>153</v>
      </c>
      <c r="AC49" s="35">
        <v>12.7617233426597</v>
      </c>
      <c r="AD49" s="35">
        <v>-3.58176872879723</v>
      </c>
      <c r="AE49" s="35">
        <v>6.5456720377290498</v>
      </c>
      <c r="AF49" s="35">
        <v>10.116936916599199</v>
      </c>
      <c r="AG49" s="35">
        <v>10.2392768418618</v>
      </c>
      <c r="AH49" s="35">
        <v>-0.306996562553778</v>
      </c>
      <c r="AI49" s="35">
        <v>6.9672883659229496</v>
      </c>
      <c r="AJ49" s="35">
        <v>0.47660555372903002</v>
      </c>
      <c r="AK49" s="35">
        <v>-3.06989737694717</v>
      </c>
      <c r="AL49" s="35">
        <v>4.4722727477461701</v>
      </c>
      <c r="AM49" s="35">
        <v>8.5394758418019308</v>
      </c>
      <c r="AN49" s="35">
        <v>0.41525364838062701</v>
      </c>
      <c r="AO49" s="35">
        <v>10.563933477479299</v>
      </c>
      <c r="AP49" s="35">
        <v>3.4076935290475299</v>
      </c>
      <c r="AQ49" s="35">
        <v>-0.97351124776766096</v>
      </c>
      <c r="AR49" s="35">
        <v>-2.1603966340966001</v>
      </c>
      <c r="AS49" s="35">
        <v>-11.1414422839377</v>
      </c>
      <c r="AT49" s="35">
        <v>1.4832929720416099</v>
      </c>
      <c r="AU49" s="35">
        <v>-6.2618444663533204</v>
      </c>
      <c r="AV49" s="35">
        <v>7.8188751454384002</v>
      </c>
      <c r="AW49" s="35">
        <v>-7.2807604773229899</v>
      </c>
      <c r="AX49" s="35">
        <v>0.97908183291089301</v>
      </c>
      <c r="AY49" s="35">
        <v>0.57147670936794304</v>
      </c>
      <c r="AZ49" s="35">
        <v>-1.14816899738331</v>
      </c>
      <c r="BA49" s="35">
        <v>-1.5667928978901799</v>
      </c>
      <c r="BB49" s="35">
        <v>1.95439392666597</v>
      </c>
      <c r="BC49" s="35">
        <v>-7.6546912956901103</v>
      </c>
      <c r="BD49" s="35">
        <v>5.5375964468389798</v>
      </c>
      <c r="BE49" s="35">
        <v>7.22657001739418</v>
      </c>
      <c r="BF49" s="35">
        <v>5.7510524296062497</v>
      </c>
      <c r="BG49" s="35">
        <v>1.5501875322996299</v>
      </c>
      <c r="BH49" s="35">
        <v>1.9269961919199401</v>
      </c>
      <c r="BI49" s="35">
        <v>0.95031047465784002</v>
      </c>
    </row>
    <row r="50" spans="1:61" x14ac:dyDescent="0.25">
      <c r="A50" s="81" t="s">
        <v>173</v>
      </c>
      <c r="B50" s="182" t="s">
        <v>169</v>
      </c>
      <c r="C50" s="182" t="s">
        <v>169</v>
      </c>
      <c r="D50" s="182" t="s">
        <v>169</v>
      </c>
      <c r="E50" s="182" t="s">
        <v>169</v>
      </c>
      <c r="F50" s="182" t="s">
        <v>169</v>
      </c>
      <c r="G50" s="182" t="s">
        <v>169</v>
      </c>
      <c r="H50" s="182" t="s">
        <v>169</v>
      </c>
      <c r="I50" s="182" t="s">
        <v>169</v>
      </c>
      <c r="J50" s="182" t="s">
        <v>169</v>
      </c>
      <c r="K50" s="182" t="s">
        <v>169</v>
      </c>
      <c r="L50" s="182" t="s">
        <v>169</v>
      </c>
      <c r="M50" s="182" t="s">
        <v>169</v>
      </c>
      <c r="N50" s="182" t="s">
        <v>169</v>
      </c>
      <c r="O50" s="182" t="s">
        <v>169</v>
      </c>
      <c r="P50" s="182" t="s">
        <v>169</v>
      </c>
      <c r="Q50" s="182" t="s">
        <v>169</v>
      </c>
      <c r="R50" s="182" t="s">
        <v>169</v>
      </c>
      <c r="S50" s="182" t="s">
        <v>169</v>
      </c>
      <c r="T50" s="182" t="s">
        <v>169</v>
      </c>
      <c r="U50" s="182" t="s">
        <v>169</v>
      </c>
      <c r="V50" s="182" t="s">
        <v>169</v>
      </c>
      <c r="W50" s="182" t="s">
        <v>169</v>
      </c>
      <c r="X50" s="182" t="s">
        <v>169</v>
      </c>
      <c r="Y50" s="182" t="s">
        <v>169</v>
      </c>
      <c r="Z50" s="182" t="s">
        <v>169</v>
      </c>
      <c r="AA50" s="182" t="s">
        <v>169</v>
      </c>
      <c r="AB50" s="35" t="s">
        <v>153</v>
      </c>
      <c r="AC50" s="35">
        <v>0.82070728681229399</v>
      </c>
      <c r="AD50" s="35">
        <v>1.6369074084065101</v>
      </c>
      <c r="AE50" s="35">
        <v>0.43726138967141998</v>
      </c>
      <c r="AF50" s="35">
        <v>2.0106396229611501</v>
      </c>
      <c r="AG50" s="35">
        <v>-0.22415940124443501</v>
      </c>
      <c r="AH50" s="35">
        <v>2.3370282806644398</v>
      </c>
      <c r="AI50" s="35">
        <v>3.2943963601770001</v>
      </c>
      <c r="AJ50" s="35">
        <v>5.3115594380553297</v>
      </c>
      <c r="AK50" s="35">
        <v>0.62578044267260702</v>
      </c>
      <c r="AL50" s="35">
        <v>2.4890671943518901</v>
      </c>
      <c r="AM50" s="35">
        <v>4.7193341530928903</v>
      </c>
      <c r="AN50" s="35">
        <v>2.68491570442366</v>
      </c>
      <c r="AO50" s="35">
        <v>2.8081116591817099</v>
      </c>
      <c r="AP50" s="35">
        <v>4.9346771802973401E-2</v>
      </c>
      <c r="AQ50" s="35">
        <v>-1.3971717427327199</v>
      </c>
      <c r="AR50" s="35">
        <v>-2.16728896103429</v>
      </c>
      <c r="AS50" s="35">
        <v>-1.08084818980547</v>
      </c>
      <c r="AT50" s="35">
        <v>-1.38131625154826</v>
      </c>
      <c r="AU50" s="35">
        <v>2.9318839208611398</v>
      </c>
      <c r="AV50" s="35">
        <v>-0.418981596343457</v>
      </c>
      <c r="AW50" s="35">
        <v>-0.66931800486861404</v>
      </c>
      <c r="AX50" s="35">
        <v>-1.1609738654425099</v>
      </c>
      <c r="AY50" s="35">
        <v>0.46462021264555597</v>
      </c>
      <c r="AZ50" s="35">
        <v>1.13092306786722</v>
      </c>
      <c r="BA50" s="35">
        <v>-0.356123270528514</v>
      </c>
      <c r="BB50" s="35">
        <v>3.0305526956975699</v>
      </c>
      <c r="BC50" s="35">
        <v>-2.1440784277193901</v>
      </c>
      <c r="BD50" s="35">
        <v>4.1548219116996297</v>
      </c>
      <c r="BE50" s="35">
        <v>4.0226003436660998</v>
      </c>
      <c r="BF50" s="35">
        <v>-0.40788638831315899</v>
      </c>
      <c r="BG50" s="35">
        <v>-0.43917922135102599</v>
      </c>
      <c r="BH50" s="35">
        <v>6.6339558636627797E-3</v>
      </c>
      <c r="BI50" s="35">
        <v>-1.9743844749357899</v>
      </c>
    </row>
    <row r="51" spans="1:61" x14ac:dyDescent="0.25">
      <c r="A51" s="81" t="s">
        <v>199</v>
      </c>
      <c r="B51" s="182" t="s">
        <v>169</v>
      </c>
      <c r="C51" s="182" t="s">
        <v>169</v>
      </c>
      <c r="D51" s="182" t="s">
        <v>169</v>
      </c>
      <c r="E51" s="182" t="s">
        <v>169</v>
      </c>
      <c r="F51" s="182" t="s">
        <v>169</v>
      </c>
      <c r="G51" s="182" t="s">
        <v>169</v>
      </c>
      <c r="H51" s="182" t="s">
        <v>169</v>
      </c>
      <c r="I51" s="182" t="s">
        <v>169</v>
      </c>
      <c r="J51" s="182" t="s">
        <v>169</v>
      </c>
      <c r="K51" s="182" t="s">
        <v>169</v>
      </c>
      <c r="L51" s="182" t="s">
        <v>169</v>
      </c>
      <c r="M51" s="182" t="s">
        <v>169</v>
      </c>
      <c r="N51" s="182" t="s">
        <v>169</v>
      </c>
      <c r="O51" s="182" t="s">
        <v>169</v>
      </c>
      <c r="P51" s="182" t="s">
        <v>169</v>
      </c>
      <c r="Q51" s="182" t="s">
        <v>169</v>
      </c>
      <c r="R51" s="182" t="s">
        <v>169</v>
      </c>
      <c r="S51" s="182" t="s">
        <v>169</v>
      </c>
      <c r="T51" s="182" t="s">
        <v>169</v>
      </c>
      <c r="U51" s="182" t="s">
        <v>169</v>
      </c>
      <c r="V51" s="182" t="s">
        <v>169</v>
      </c>
      <c r="W51" s="182" t="s">
        <v>169</v>
      </c>
      <c r="X51" s="182" t="s">
        <v>169</v>
      </c>
      <c r="Y51" s="182" t="s">
        <v>169</v>
      </c>
      <c r="Z51" s="182" t="s">
        <v>169</v>
      </c>
      <c r="AA51" s="182" t="s">
        <v>169</v>
      </c>
      <c r="AB51" s="35" t="s">
        <v>153</v>
      </c>
      <c r="AC51" s="35">
        <v>-2.6121578775694601</v>
      </c>
      <c r="AD51" s="35">
        <v>12.6138978836037</v>
      </c>
      <c r="AE51" s="35">
        <v>3.21381026626841</v>
      </c>
      <c r="AF51" s="35">
        <v>2.6236327898213601</v>
      </c>
      <c r="AG51" s="35">
        <v>3.8435363794523898</v>
      </c>
      <c r="AH51" s="35">
        <v>3.6004920761030501</v>
      </c>
      <c r="AI51" s="35">
        <v>5.9952602703230404</v>
      </c>
      <c r="AJ51" s="35">
        <v>5.7193923323663096</v>
      </c>
      <c r="AK51" s="35">
        <v>3.4407185187339602</v>
      </c>
      <c r="AL51" s="35">
        <v>2.5165994399367002</v>
      </c>
      <c r="AM51" s="35">
        <v>26.418876496599701</v>
      </c>
      <c r="AN51" s="35">
        <v>4.60744122754984</v>
      </c>
      <c r="AO51" s="35">
        <v>3.8740120292070501</v>
      </c>
      <c r="AP51" s="35">
        <v>7.5324580193989696</v>
      </c>
      <c r="AQ51" s="35">
        <v>3.5150685759936202</v>
      </c>
      <c r="AR51" s="35">
        <v>3.0605859277834599</v>
      </c>
      <c r="AS51" s="35">
        <v>-0.220493613256352</v>
      </c>
      <c r="AT51" s="35">
        <v>-0.98850254744060395</v>
      </c>
      <c r="AU51" s="35">
        <v>0.21131720348883201</v>
      </c>
      <c r="AV51" s="35">
        <v>-1.8385171439660999E-3</v>
      </c>
      <c r="AW51" s="35">
        <v>0.82478748865348495</v>
      </c>
      <c r="AX51" s="35">
        <v>1.68058921149145</v>
      </c>
      <c r="AY51" s="35">
        <v>2.8870931789205101</v>
      </c>
      <c r="AZ51" s="35">
        <v>3.4808492798841</v>
      </c>
      <c r="BA51" s="35">
        <v>3.8105256267296999</v>
      </c>
      <c r="BB51" s="35">
        <v>3.4108839287992101</v>
      </c>
      <c r="BC51" s="35">
        <v>-0.202628429622635</v>
      </c>
      <c r="BD51" s="35">
        <v>2.9053859942803402</v>
      </c>
      <c r="BE51" s="35">
        <v>3.2453074012870502</v>
      </c>
      <c r="BF51" s="35">
        <v>2.7311682211484101</v>
      </c>
      <c r="BG51" s="35">
        <v>2.8714968123213498</v>
      </c>
      <c r="BH51" s="35">
        <v>2.8766440331285299</v>
      </c>
      <c r="BI51" s="35">
        <v>3.1291384016672601</v>
      </c>
    </row>
    <row r="52" spans="1:61" x14ac:dyDescent="0.25">
      <c r="A52" s="81" t="s">
        <v>175</v>
      </c>
      <c r="B52" s="182" t="s">
        <v>169</v>
      </c>
      <c r="C52" s="182" t="s">
        <v>169</v>
      </c>
      <c r="D52" s="182" t="s">
        <v>169</v>
      </c>
      <c r="E52" s="182" t="s">
        <v>169</v>
      </c>
      <c r="F52" s="182" t="s">
        <v>169</v>
      </c>
      <c r="G52" s="182" t="s">
        <v>169</v>
      </c>
      <c r="H52" s="182" t="s">
        <v>169</v>
      </c>
      <c r="I52" s="182" t="s">
        <v>169</v>
      </c>
      <c r="J52" s="182" t="s">
        <v>169</v>
      </c>
      <c r="K52" s="182" t="s">
        <v>169</v>
      </c>
      <c r="L52" s="182" t="s">
        <v>169</v>
      </c>
      <c r="M52" s="182" t="s">
        <v>169</v>
      </c>
      <c r="N52" s="182" t="s">
        <v>169</v>
      </c>
      <c r="O52" s="182" t="s">
        <v>169</v>
      </c>
      <c r="P52" s="182" t="s">
        <v>169</v>
      </c>
      <c r="Q52" s="182" t="s">
        <v>169</v>
      </c>
      <c r="R52" s="182" t="s">
        <v>169</v>
      </c>
      <c r="S52" s="182" t="s">
        <v>169</v>
      </c>
      <c r="T52" s="182" t="s">
        <v>169</v>
      </c>
      <c r="U52" s="182" t="s">
        <v>169</v>
      </c>
      <c r="V52" s="182" t="s">
        <v>169</v>
      </c>
      <c r="W52" s="182" t="s">
        <v>169</v>
      </c>
      <c r="X52" s="182" t="s">
        <v>169</v>
      </c>
      <c r="Y52" s="182" t="s">
        <v>169</v>
      </c>
      <c r="Z52" s="182" t="s">
        <v>169</v>
      </c>
      <c r="AA52" s="182" t="s">
        <v>169</v>
      </c>
      <c r="AB52" s="35" t="s">
        <v>153</v>
      </c>
      <c r="AC52" s="35">
        <v>-26.797792808828799</v>
      </c>
      <c r="AD52" s="35">
        <v>19.829449915925998</v>
      </c>
      <c r="AE52" s="35">
        <v>2.6446914526638601</v>
      </c>
      <c r="AF52" s="35">
        <v>3.4049052196568201</v>
      </c>
      <c r="AG52" s="35">
        <v>3.3980582524271798</v>
      </c>
      <c r="AH52" s="35">
        <v>3.9017229390404098</v>
      </c>
      <c r="AI52" s="35">
        <v>6.9327580258898402</v>
      </c>
      <c r="AJ52" s="35">
        <v>6.8435482841536803</v>
      </c>
      <c r="AK52" s="35">
        <v>5.1729579587901098</v>
      </c>
      <c r="AL52" s="35">
        <v>3.35035650867774</v>
      </c>
      <c r="AM52" s="35">
        <v>6.4483857681683503</v>
      </c>
      <c r="AN52" s="35">
        <v>-1.8758111917589999</v>
      </c>
      <c r="AO52" s="35">
        <v>-8.1273251841372094</v>
      </c>
      <c r="AP52" s="35">
        <v>5.8433502571617399</v>
      </c>
      <c r="AQ52" s="35">
        <v>2.1950549344274699</v>
      </c>
      <c r="AR52" s="35">
        <v>5.7134852637896696</v>
      </c>
      <c r="AS52" s="35">
        <v>4.1174641868725299</v>
      </c>
      <c r="AT52" s="35">
        <v>-1.3164290195553201</v>
      </c>
      <c r="AU52" s="35">
        <v>-1.08023260683845</v>
      </c>
      <c r="AV52" s="35">
        <v>-30.174249820704699</v>
      </c>
      <c r="AW52" s="35">
        <v>0.308617323158344</v>
      </c>
      <c r="AX52" s="35">
        <v>-0.12534827389342201</v>
      </c>
      <c r="AY52" s="35">
        <v>4.7911967134803204</v>
      </c>
      <c r="AZ52" s="35">
        <v>5.8024613999081902</v>
      </c>
      <c r="BA52" s="35">
        <v>1.73123564227553</v>
      </c>
      <c r="BB52" s="35">
        <v>7.99495495929503</v>
      </c>
      <c r="BC52" s="35">
        <v>7.6785897156554697</v>
      </c>
      <c r="BD52" s="35">
        <v>4.1089585930101302</v>
      </c>
      <c r="BE52" s="35">
        <v>2.35404323692714</v>
      </c>
      <c r="BF52" s="35">
        <v>2.0347456682435099</v>
      </c>
      <c r="BG52" s="35">
        <v>3.5253607568360699</v>
      </c>
      <c r="BH52" s="35">
        <v>3.42820354224436</v>
      </c>
      <c r="BI52" s="35">
        <v>4.3812389975716997</v>
      </c>
    </row>
    <row r="53" spans="1:61" x14ac:dyDescent="0.25">
      <c r="A53" s="50" t="s">
        <v>200</v>
      </c>
      <c r="B53" s="182" t="s">
        <v>169</v>
      </c>
      <c r="C53" s="182" t="s">
        <v>169</v>
      </c>
      <c r="D53" s="182" t="s">
        <v>169</v>
      </c>
      <c r="E53" s="182" t="s">
        <v>169</v>
      </c>
      <c r="F53" s="182" t="s">
        <v>169</v>
      </c>
      <c r="G53" s="182" t="s">
        <v>169</v>
      </c>
      <c r="H53" s="182" t="s">
        <v>169</v>
      </c>
      <c r="I53" s="182" t="s">
        <v>169</v>
      </c>
      <c r="J53" s="182" t="s">
        <v>169</v>
      </c>
      <c r="K53" s="182" t="s">
        <v>169</v>
      </c>
      <c r="L53" s="182" t="s">
        <v>169</v>
      </c>
      <c r="M53" s="182" t="s">
        <v>169</v>
      </c>
      <c r="N53" s="182" t="s">
        <v>169</v>
      </c>
      <c r="O53" s="182" t="s">
        <v>169</v>
      </c>
      <c r="P53" s="182" t="s">
        <v>169</v>
      </c>
      <c r="Q53" s="182" t="s">
        <v>169</v>
      </c>
      <c r="R53" s="182" t="s">
        <v>169</v>
      </c>
      <c r="S53" s="182" t="s">
        <v>169</v>
      </c>
      <c r="T53" s="182" t="s">
        <v>169</v>
      </c>
      <c r="U53" s="182" t="s">
        <v>169</v>
      </c>
      <c r="V53" s="182" t="s">
        <v>169</v>
      </c>
      <c r="W53" s="182" t="s">
        <v>169</v>
      </c>
      <c r="X53" s="182" t="s">
        <v>169</v>
      </c>
      <c r="Y53" s="182" t="s">
        <v>169</v>
      </c>
      <c r="Z53" s="182" t="s">
        <v>169</v>
      </c>
      <c r="AA53" s="182" t="s">
        <v>169</v>
      </c>
      <c r="AB53" s="35" t="s">
        <v>153</v>
      </c>
      <c r="AC53" s="35">
        <v>36.297769569541103</v>
      </c>
      <c r="AD53" s="35">
        <v>6.7578947368420996</v>
      </c>
      <c r="AE53" s="35">
        <v>2.9286268425135802</v>
      </c>
      <c r="AF53" s="35">
        <v>2.39671733656626</v>
      </c>
      <c r="AG53" s="35">
        <v>3.4031645010165201</v>
      </c>
      <c r="AH53" s="35">
        <v>3.9525368248772401</v>
      </c>
      <c r="AI53" s="35">
        <v>5.5306559523809602</v>
      </c>
      <c r="AJ53" s="35">
        <v>4.3868755225244103</v>
      </c>
      <c r="AK53" s="35">
        <v>2.2599609311056801</v>
      </c>
      <c r="AL53" s="35">
        <v>1.8337179588106201</v>
      </c>
      <c r="AM53" s="35">
        <v>50.908079867572702</v>
      </c>
      <c r="AN53" s="35">
        <v>-3.7370035702877197E-2</v>
      </c>
      <c r="AO53" s="35">
        <v>13.010270968331101</v>
      </c>
      <c r="AP53" s="35">
        <v>7.85709862871908</v>
      </c>
      <c r="AQ53" s="35">
        <v>2.70858979699344</v>
      </c>
      <c r="AR53" s="35">
        <v>1.08705118429018</v>
      </c>
      <c r="AS53" s="35">
        <v>-2.1988757502033902</v>
      </c>
      <c r="AT53" s="35">
        <v>-0.41858401459113898</v>
      </c>
      <c r="AU53" s="35">
        <v>1.4543133639363099</v>
      </c>
      <c r="AV53" s="35">
        <v>9.6263356996507703</v>
      </c>
      <c r="AW53" s="35">
        <v>1.1714433786745899</v>
      </c>
      <c r="AX53" s="35">
        <v>2.2586844163211999</v>
      </c>
      <c r="AY53" s="35">
        <v>1.5550519603701101</v>
      </c>
      <c r="AZ53" s="35">
        <v>1.93382905803543</v>
      </c>
      <c r="BA53" s="35">
        <v>-4.7304287518791197</v>
      </c>
      <c r="BB53" s="35">
        <v>3.4041745118021298</v>
      </c>
      <c r="BC53" s="35">
        <v>3.3715242554637199</v>
      </c>
      <c r="BD53" s="35">
        <v>2.9597162589929198</v>
      </c>
      <c r="BE53" s="35">
        <v>3.7493899367322201</v>
      </c>
      <c r="BF53" s="35">
        <v>2.65155203766356</v>
      </c>
      <c r="BG53" s="35">
        <v>2.7045429590674099</v>
      </c>
      <c r="BH53" s="35">
        <v>2.5166565620345702</v>
      </c>
      <c r="BI53" s="35">
        <v>2.3746062233315901</v>
      </c>
    </row>
    <row r="54" spans="1:61" x14ac:dyDescent="0.25">
      <c r="A54" s="50" t="s">
        <v>182</v>
      </c>
      <c r="B54" s="182" t="s">
        <v>169</v>
      </c>
      <c r="C54" s="182" t="s">
        <v>169</v>
      </c>
      <c r="D54" s="182" t="s">
        <v>169</v>
      </c>
      <c r="E54" s="182" t="s">
        <v>169</v>
      </c>
      <c r="F54" s="182" t="s">
        <v>169</v>
      </c>
      <c r="G54" s="182" t="s">
        <v>169</v>
      </c>
      <c r="H54" s="182" t="s">
        <v>169</v>
      </c>
      <c r="I54" s="182" t="s">
        <v>169</v>
      </c>
      <c r="J54" s="182" t="s">
        <v>169</v>
      </c>
      <c r="K54" s="182" t="s">
        <v>169</v>
      </c>
      <c r="L54" s="182" t="s">
        <v>169</v>
      </c>
      <c r="M54" s="182" t="s">
        <v>169</v>
      </c>
      <c r="N54" s="182" t="s">
        <v>169</v>
      </c>
      <c r="O54" s="182" t="s">
        <v>169</v>
      </c>
      <c r="P54" s="182" t="s">
        <v>169</v>
      </c>
      <c r="Q54" s="182" t="s">
        <v>169</v>
      </c>
      <c r="R54" s="182" t="s">
        <v>169</v>
      </c>
      <c r="S54" s="182" t="s">
        <v>169</v>
      </c>
      <c r="T54" s="182" t="s">
        <v>169</v>
      </c>
      <c r="U54" s="182" t="s">
        <v>169</v>
      </c>
      <c r="V54" s="182" t="s">
        <v>169</v>
      </c>
      <c r="W54" s="182" t="s">
        <v>169</v>
      </c>
      <c r="X54" s="182" t="s">
        <v>169</v>
      </c>
      <c r="Y54" s="182" t="s">
        <v>169</v>
      </c>
      <c r="Z54" s="182" t="s">
        <v>169</v>
      </c>
      <c r="AA54" s="182" t="s">
        <v>169</v>
      </c>
      <c r="AB54" s="35" t="s">
        <v>153</v>
      </c>
      <c r="AC54" s="35">
        <v>-6.3748085166646904</v>
      </c>
      <c r="AD54" s="35">
        <v>4.2592792945001596</v>
      </c>
      <c r="AE54" s="35">
        <v>18.7385190742744</v>
      </c>
      <c r="AF54" s="35">
        <v>-6.3751148104505999</v>
      </c>
      <c r="AG54" s="35">
        <v>19.132063446477201</v>
      </c>
      <c r="AH54" s="35">
        <v>-6.1623859551737104</v>
      </c>
      <c r="AI54" s="35">
        <v>-2.6205643780389698</v>
      </c>
      <c r="AJ54" s="35">
        <v>7.3731925187487102</v>
      </c>
      <c r="AK54" s="35">
        <v>-9.2841074341939205</v>
      </c>
      <c r="AL54" s="35">
        <v>-2.8283640474405001</v>
      </c>
      <c r="AM54" s="35">
        <v>7.5464111534410598</v>
      </c>
      <c r="AN54" s="35">
        <v>282.59686917755198</v>
      </c>
      <c r="AO54" s="35">
        <v>7.5213191801869002</v>
      </c>
      <c r="AP54" s="35">
        <v>13.646396902921399</v>
      </c>
      <c r="AQ54" s="35">
        <v>15.5819352585175</v>
      </c>
      <c r="AR54" s="35">
        <v>4.4674166186032798</v>
      </c>
      <c r="AS54" s="35">
        <v>-6.1608324169764597</v>
      </c>
      <c r="AT54" s="35">
        <v>-3.0332412864412901</v>
      </c>
      <c r="AU54" s="35">
        <v>-1.9560355031644501</v>
      </c>
      <c r="AV54" s="35">
        <v>81.857521550043799</v>
      </c>
      <c r="AW54" s="35">
        <v>0.37049858260975699</v>
      </c>
      <c r="AX54" s="35">
        <v>2.6948649914681999</v>
      </c>
      <c r="AY54" s="35">
        <v>4.8650503220358399</v>
      </c>
      <c r="AZ54" s="35">
        <v>5.3524529662518203</v>
      </c>
      <c r="BA54" s="35">
        <v>40.251955979091903</v>
      </c>
      <c r="BB54" s="35">
        <v>-2.8874897200379501</v>
      </c>
      <c r="BC54" s="35">
        <v>-22.436285531567901</v>
      </c>
      <c r="BD54" s="35">
        <v>0.119211111563211</v>
      </c>
      <c r="BE54" s="35">
        <v>3.2962763982959502</v>
      </c>
      <c r="BF54" s="35">
        <v>4.5905534523168701</v>
      </c>
      <c r="BG54" s="35">
        <v>2.0817016194760298</v>
      </c>
      <c r="BH54" s="35">
        <v>3.0275718160273501</v>
      </c>
      <c r="BI54" s="35">
        <v>3.19599848289258</v>
      </c>
    </row>
    <row r="55" spans="1:61" x14ac:dyDescent="0.25">
      <c r="A55" s="81" t="s">
        <v>178</v>
      </c>
      <c r="B55" s="182" t="s">
        <v>169</v>
      </c>
      <c r="C55" s="182" t="s">
        <v>169</v>
      </c>
      <c r="D55" s="182" t="s">
        <v>169</v>
      </c>
      <c r="E55" s="182" t="s">
        <v>169</v>
      </c>
      <c r="F55" s="182" t="s">
        <v>169</v>
      </c>
      <c r="G55" s="182" t="s">
        <v>169</v>
      </c>
      <c r="H55" s="182" t="s">
        <v>169</v>
      </c>
      <c r="I55" s="182" t="s">
        <v>169</v>
      </c>
      <c r="J55" s="182" t="s">
        <v>169</v>
      </c>
      <c r="K55" s="182" t="s">
        <v>169</v>
      </c>
      <c r="L55" s="182" t="s">
        <v>169</v>
      </c>
      <c r="M55" s="182" t="s">
        <v>169</v>
      </c>
      <c r="N55" s="182" t="s">
        <v>169</v>
      </c>
      <c r="O55" s="182" t="s">
        <v>169</v>
      </c>
      <c r="P55" s="182" t="s">
        <v>169</v>
      </c>
      <c r="Q55" s="182" t="s">
        <v>169</v>
      </c>
      <c r="R55" s="182" t="s">
        <v>169</v>
      </c>
      <c r="S55" s="182" t="s">
        <v>169</v>
      </c>
      <c r="T55" s="182" t="s">
        <v>169</v>
      </c>
      <c r="U55" s="182" t="s">
        <v>169</v>
      </c>
      <c r="V55" s="182" t="s">
        <v>169</v>
      </c>
      <c r="W55" s="182" t="s">
        <v>169</v>
      </c>
      <c r="X55" s="182" t="s">
        <v>169</v>
      </c>
      <c r="Y55" s="182" t="s">
        <v>169</v>
      </c>
      <c r="Z55" s="182" t="s">
        <v>169</v>
      </c>
      <c r="AA55" s="182" t="s">
        <v>169</v>
      </c>
      <c r="AB55" s="35" t="s">
        <v>153</v>
      </c>
      <c r="AC55" s="35">
        <v>1.0267364708624899E-3</v>
      </c>
      <c r="AD55" s="35">
        <v>-3.3500675829506599</v>
      </c>
      <c r="AE55" s="35">
        <v>0.79126108728641498</v>
      </c>
      <c r="AF55" s="35">
        <v>1.99797810703201</v>
      </c>
      <c r="AG55" s="35">
        <v>2.9253782073352301</v>
      </c>
      <c r="AH55" s="35">
        <v>4.63447720411195</v>
      </c>
      <c r="AI55" s="35">
        <v>-2.13373010564624E-2</v>
      </c>
      <c r="AJ55" s="35">
        <v>0.62285958899173</v>
      </c>
      <c r="AK55" s="35">
        <v>2.2617523313216501</v>
      </c>
      <c r="AL55" s="35">
        <v>1.4272604214562701</v>
      </c>
      <c r="AM55" s="35">
        <v>5.2140990428674501</v>
      </c>
      <c r="AN55" s="35">
        <v>-1.8855066581652</v>
      </c>
      <c r="AO55" s="35">
        <v>4.2067531361458901</v>
      </c>
      <c r="AP55" s="35">
        <v>1.7360511052618499</v>
      </c>
      <c r="AQ55" s="35">
        <v>2.28906543747549</v>
      </c>
      <c r="AR55" s="35">
        <v>1.11047102903659</v>
      </c>
      <c r="AS55" s="35">
        <v>-0.110120202171245</v>
      </c>
      <c r="AT55" s="35">
        <v>1.2312435265671999</v>
      </c>
      <c r="AU55" s="35">
        <v>0.16156671608173701</v>
      </c>
      <c r="AV55" s="35">
        <v>2.2574308063454098</v>
      </c>
      <c r="AW55" s="35">
        <v>2.68561417749547</v>
      </c>
      <c r="AX55" s="35">
        <v>1.3046407358418199</v>
      </c>
      <c r="AY55" s="35">
        <v>3.7029785666496902</v>
      </c>
      <c r="AZ55" s="35">
        <v>-0.87944968768441401</v>
      </c>
      <c r="BA55" s="35">
        <v>3.54728723338975</v>
      </c>
      <c r="BB55" s="35">
        <v>2.7218305398355702</v>
      </c>
      <c r="BC55" s="35">
        <v>2.13694619013943</v>
      </c>
      <c r="BD55" s="35">
        <v>0.19672521759932199</v>
      </c>
      <c r="BE55" s="35">
        <v>1.44958869962286</v>
      </c>
      <c r="BF55" s="35">
        <v>1.0580661525561701</v>
      </c>
      <c r="BG55" s="35">
        <v>1.3010335843032299</v>
      </c>
      <c r="BH55" s="35">
        <v>1.5102825563079401</v>
      </c>
      <c r="BI55" s="35">
        <v>0.90060950725734301</v>
      </c>
    </row>
    <row r="56" spans="1:61" x14ac:dyDescent="0.25">
      <c r="A56" s="81" t="s">
        <v>201</v>
      </c>
      <c r="B56" s="182" t="s">
        <v>169</v>
      </c>
      <c r="C56" s="182" t="s">
        <v>169</v>
      </c>
      <c r="D56" s="182" t="s">
        <v>169</v>
      </c>
      <c r="E56" s="182" t="s">
        <v>169</v>
      </c>
      <c r="F56" s="182" t="s">
        <v>169</v>
      </c>
      <c r="G56" s="182" t="s">
        <v>169</v>
      </c>
      <c r="H56" s="182" t="s">
        <v>169</v>
      </c>
      <c r="I56" s="182" t="s">
        <v>169</v>
      </c>
      <c r="J56" s="182" t="s">
        <v>169</v>
      </c>
      <c r="K56" s="182" t="s">
        <v>169</v>
      </c>
      <c r="L56" s="182" t="s">
        <v>169</v>
      </c>
      <c r="M56" s="182" t="s">
        <v>169</v>
      </c>
      <c r="N56" s="182" t="s">
        <v>169</v>
      </c>
      <c r="O56" s="182" t="s">
        <v>169</v>
      </c>
      <c r="P56" s="182" t="s">
        <v>169</v>
      </c>
      <c r="Q56" s="182" t="s">
        <v>169</v>
      </c>
      <c r="R56" s="182" t="s">
        <v>169</v>
      </c>
      <c r="S56" s="182" t="s">
        <v>169</v>
      </c>
      <c r="T56" s="182" t="s">
        <v>169</v>
      </c>
      <c r="U56" s="182" t="s">
        <v>169</v>
      </c>
      <c r="V56" s="182" t="s">
        <v>169</v>
      </c>
      <c r="W56" s="182" t="s">
        <v>169</v>
      </c>
      <c r="X56" s="182" t="s">
        <v>169</v>
      </c>
      <c r="Y56" s="182" t="s">
        <v>169</v>
      </c>
      <c r="Z56" s="182" t="s">
        <v>169</v>
      </c>
      <c r="AA56" s="182" t="s">
        <v>169</v>
      </c>
      <c r="AB56" s="35" t="s">
        <v>153</v>
      </c>
      <c r="AC56" s="35">
        <v>4.0069484655471896</v>
      </c>
      <c r="AD56" s="35">
        <v>3.62988531343948</v>
      </c>
      <c r="AE56" s="35">
        <v>2.77210701622435</v>
      </c>
      <c r="AF56" s="35">
        <v>4.2289597490852104</v>
      </c>
      <c r="AG56" s="35">
        <v>3.2950499022017099</v>
      </c>
      <c r="AH56" s="35">
        <v>0.57778209361041299</v>
      </c>
      <c r="AI56" s="35">
        <v>0.73916478146061104</v>
      </c>
      <c r="AJ56" s="35">
        <v>0.94913722503906495</v>
      </c>
      <c r="AK56" s="35">
        <v>1.19967864343891</v>
      </c>
      <c r="AL56" s="35">
        <v>1.35251684882212</v>
      </c>
      <c r="AM56" s="35">
        <v>1.46828518414497</v>
      </c>
      <c r="AN56" s="35">
        <v>1.5100073538513199</v>
      </c>
      <c r="AO56" s="35">
        <v>1.81625399981784</v>
      </c>
      <c r="AP56" s="35">
        <v>2.1282308404643802</v>
      </c>
      <c r="AQ56" s="35">
        <v>2.0182313558740499</v>
      </c>
      <c r="AR56" s="35">
        <v>3.0191124287527198</v>
      </c>
      <c r="AS56" s="35">
        <v>3.7481444585105299</v>
      </c>
      <c r="AT56" s="35">
        <v>2.4325349637245299</v>
      </c>
      <c r="AU56" s="35">
        <v>1.86617898454922</v>
      </c>
      <c r="AV56" s="35">
        <v>2.0218872780849702</v>
      </c>
      <c r="AW56" s="35">
        <v>0.89111629958265004</v>
      </c>
      <c r="AX56" s="35">
        <v>0.64082969007259705</v>
      </c>
      <c r="AY56" s="35">
        <v>0.58303570706883501</v>
      </c>
      <c r="AZ56" s="35">
        <v>0.34641888506894403</v>
      </c>
      <c r="BA56" s="35">
        <v>1.78747167378563</v>
      </c>
      <c r="BB56" s="35">
        <v>1.6541834901996599</v>
      </c>
      <c r="BC56" s="35">
        <v>0.46877199016521798</v>
      </c>
      <c r="BD56" s="35">
        <v>0.43801456227159402</v>
      </c>
      <c r="BE56" s="35">
        <v>1.1292825261352699</v>
      </c>
      <c r="BF56" s="35">
        <v>2.2605435920250798</v>
      </c>
      <c r="BG56" s="35">
        <v>2.35725258334549</v>
      </c>
      <c r="BH56" s="35">
        <v>2.3306434754427801</v>
      </c>
      <c r="BI56" s="35">
        <v>0.80892541576937904</v>
      </c>
    </row>
    <row r="57" spans="1:61" x14ac:dyDescent="0.25">
      <c r="A57" s="81" t="s">
        <v>180</v>
      </c>
      <c r="B57" s="182" t="s">
        <v>169</v>
      </c>
      <c r="C57" s="182" t="s">
        <v>169</v>
      </c>
      <c r="D57" s="182" t="s">
        <v>169</v>
      </c>
      <c r="E57" s="182" t="s">
        <v>169</v>
      </c>
      <c r="F57" s="182" t="s">
        <v>169</v>
      </c>
      <c r="G57" s="182" t="s">
        <v>169</v>
      </c>
      <c r="H57" s="182" t="s">
        <v>169</v>
      </c>
      <c r="I57" s="182" t="s">
        <v>169</v>
      </c>
      <c r="J57" s="182" t="s">
        <v>169</v>
      </c>
      <c r="K57" s="182" t="s">
        <v>169</v>
      </c>
      <c r="L57" s="182" t="s">
        <v>169</v>
      </c>
      <c r="M57" s="182" t="s">
        <v>169</v>
      </c>
      <c r="N57" s="182" t="s">
        <v>169</v>
      </c>
      <c r="O57" s="182" t="s">
        <v>169</v>
      </c>
      <c r="P57" s="182" t="s">
        <v>169</v>
      </c>
      <c r="Q57" s="182" t="s">
        <v>169</v>
      </c>
      <c r="R57" s="182" t="s">
        <v>169</v>
      </c>
      <c r="S57" s="182" t="s">
        <v>169</v>
      </c>
      <c r="T57" s="182" t="s">
        <v>169</v>
      </c>
      <c r="U57" s="182" t="s">
        <v>169</v>
      </c>
      <c r="V57" s="182" t="s">
        <v>169</v>
      </c>
      <c r="W57" s="182" t="s">
        <v>169</v>
      </c>
      <c r="X57" s="182" t="s">
        <v>169</v>
      </c>
      <c r="Y57" s="182" t="s">
        <v>169</v>
      </c>
      <c r="Z57" s="182" t="s">
        <v>169</v>
      </c>
      <c r="AA57" s="182" t="s">
        <v>169</v>
      </c>
      <c r="AB57" s="35" t="s">
        <v>153</v>
      </c>
      <c r="AC57" s="35">
        <v>10.3575732839174</v>
      </c>
      <c r="AD57" s="35">
        <v>-6.5207538999482502</v>
      </c>
      <c r="AE57" s="35">
        <v>-9.8739210332297294</v>
      </c>
      <c r="AF57" s="35">
        <v>-10.5885142259469</v>
      </c>
      <c r="AG57" s="35">
        <v>-10.0300255943717</v>
      </c>
      <c r="AH57" s="35">
        <v>-2.5192747378946798</v>
      </c>
      <c r="AI57" s="35">
        <v>-0.12378624581949001</v>
      </c>
      <c r="AJ57" s="35">
        <v>11.4547347626524</v>
      </c>
      <c r="AK57" s="35">
        <v>8.8815859740553496</v>
      </c>
      <c r="AL57" s="35">
        <v>1.9962644666210001</v>
      </c>
      <c r="AM57" s="35">
        <v>-3.93437688804676</v>
      </c>
      <c r="AN57" s="35">
        <v>-12.9435572357608</v>
      </c>
      <c r="AO57" s="35">
        <v>-5.2022036126657998</v>
      </c>
      <c r="AP57" s="35">
        <v>11.8210492897318</v>
      </c>
      <c r="AQ57" s="35">
        <v>13.4573610934372</v>
      </c>
      <c r="AR57" s="35">
        <v>0.79893009032001605</v>
      </c>
      <c r="AS57" s="35">
        <v>6.7487320511666802</v>
      </c>
      <c r="AT57" s="35">
        <v>10.2044215321817</v>
      </c>
      <c r="AU57" s="35">
        <v>-7.1833810062035104</v>
      </c>
      <c r="AV57" s="35">
        <v>-1.9244153501877801</v>
      </c>
      <c r="AW57" s="35">
        <v>-0.56862047094647905</v>
      </c>
      <c r="AX57" s="35">
        <v>-6.8427838341481504</v>
      </c>
      <c r="AY57" s="35">
        <v>-8.6416708710750996</v>
      </c>
      <c r="AZ57" s="35">
        <v>-9.3972433012847496</v>
      </c>
      <c r="BA57" s="35">
        <v>1.61044579784713</v>
      </c>
      <c r="BB57" s="35">
        <v>-4.7236218412018003</v>
      </c>
      <c r="BC57" s="35">
        <v>-14.956766639511599</v>
      </c>
      <c r="BD57" s="35">
        <v>-1.5926040021338801</v>
      </c>
      <c r="BE57" s="35">
        <v>7.2844692415039196</v>
      </c>
      <c r="BF57" s="35">
        <v>3.49048123724363</v>
      </c>
      <c r="BG57" s="35">
        <v>2.6322836619324899</v>
      </c>
      <c r="BH57" s="35">
        <v>2.5318909009345698</v>
      </c>
      <c r="BI57" s="35">
        <v>2.8211758425239499</v>
      </c>
    </row>
    <row r="58" spans="1:61" x14ac:dyDescent="0.25">
      <c r="A58" s="50" t="s">
        <v>181</v>
      </c>
      <c r="B58" s="182" t="s">
        <v>169</v>
      </c>
      <c r="C58" s="182" t="s">
        <v>169</v>
      </c>
      <c r="D58" s="182" t="s">
        <v>169</v>
      </c>
      <c r="E58" s="182" t="s">
        <v>169</v>
      </c>
      <c r="F58" s="182" t="s">
        <v>169</v>
      </c>
      <c r="G58" s="182" t="s">
        <v>169</v>
      </c>
      <c r="H58" s="182" t="s">
        <v>169</v>
      </c>
      <c r="I58" s="182" t="s">
        <v>169</v>
      </c>
      <c r="J58" s="182" t="s">
        <v>169</v>
      </c>
      <c r="K58" s="182" t="s">
        <v>169</v>
      </c>
      <c r="L58" s="182" t="s">
        <v>169</v>
      </c>
      <c r="M58" s="182" t="s">
        <v>169</v>
      </c>
      <c r="N58" s="182" t="s">
        <v>169</v>
      </c>
      <c r="O58" s="182" t="s">
        <v>169</v>
      </c>
      <c r="P58" s="182" t="s">
        <v>169</v>
      </c>
      <c r="Q58" s="182" t="s">
        <v>169</v>
      </c>
      <c r="R58" s="182" t="s">
        <v>169</v>
      </c>
      <c r="S58" s="182" t="s">
        <v>169</v>
      </c>
      <c r="T58" s="182" t="s">
        <v>169</v>
      </c>
      <c r="U58" s="182" t="s">
        <v>169</v>
      </c>
      <c r="V58" s="182" t="s">
        <v>169</v>
      </c>
      <c r="W58" s="182" t="s">
        <v>169</v>
      </c>
      <c r="X58" s="182" t="s">
        <v>169</v>
      </c>
      <c r="Y58" s="182" t="s">
        <v>169</v>
      </c>
      <c r="Z58" s="182" t="s">
        <v>169</v>
      </c>
      <c r="AA58" s="182" t="s">
        <v>169</v>
      </c>
      <c r="AB58" s="35" t="s">
        <v>153</v>
      </c>
      <c r="AC58" s="35">
        <v>-2.7734143635723001</v>
      </c>
      <c r="AD58" s="35">
        <v>0.53946342294275396</v>
      </c>
      <c r="AE58" s="35">
        <v>12.6058208759636</v>
      </c>
      <c r="AF58" s="35">
        <v>0.21492736768027301</v>
      </c>
      <c r="AG58" s="35">
        <v>1.79576393551186</v>
      </c>
      <c r="AH58" s="35">
        <v>0.50952864630933203</v>
      </c>
      <c r="AI58" s="35">
        <v>0.316533026237797</v>
      </c>
      <c r="AJ58" s="35">
        <v>-0.116631874531825</v>
      </c>
      <c r="AK58" s="35">
        <v>-2.27335232439866</v>
      </c>
      <c r="AL58" s="35">
        <v>-2.34306213772307</v>
      </c>
      <c r="AM58" s="35">
        <v>-7.6924321947934704</v>
      </c>
      <c r="AN58" s="35">
        <v>0.105840510692379</v>
      </c>
      <c r="AO58" s="35">
        <v>-1.9153084459985601</v>
      </c>
      <c r="AP58" s="35">
        <v>-2.0779790272657399</v>
      </c>
      <c r="AQ58" s="35">
        <v>-1.1408282499732101</v>
      </c>
      <c r="AR58" s="35">
        <v>-1.4187500013097001</v>
      </c>
      <c r="AS58" s="35">
        <v>-5.6542511887448503</v>
      </c>
      <c r="AT58" s="35">
        <v>-1.1823972312237301</v>
      </c>
      <c r="AU58" s="35">
        <v>19.2235964257574</v>
      </c>
      <c r="AV58" s="35">
        <v>-0.758079522371091</v>
      </c>
      <c r="AW58" s="35">
        <v>5.5333365974807897E-2</v>
      </c>
      <c r="AX58" s="35">
        <v>0.89514422355376799</v>
      </c>
      <c r="AY58" s="35">
        <v>14.3672913812643</v>
      </c>
      <c r="AZ58" s="35">
        <v>2.5875092916375402</v>
      </c>
      <c r="BA58" s="35">
        <v>2.1745066510570701</v>
      </c>
      <c r="BB58" s="35">
        <v>1.06898486513332</v>
      </c>
      <c r="BC58" s="35">
        <v>0.97412496629840595</v>
      </c>
      <c r="BD58" s="35">
        <v>3.1258012719173101</v>
      </c>
      <c r="BE58" s="35">
        <v>1.5067103988483099</v>
      </c>
      <c r="BF58" s="35">
        <v>-0.25363066006934798</v>
      </c>
      <c r="BG58" s="35">
        <v>0.558313152816448</v>
      </c>
      <c r="BH58" s="35">
        <v>0.28654336347953002</v>
      </c>
      <c r="BI58" s="35">
        <v>1.40067845356682</v>
      </c>
    </row>
    <row r="59" spans="1:61" x14ac:dyDescent="0.25">
      <c r="A59" s="50" t="s">
        <v>182</v>
      </c>
      <c r="B59" s="182" t="s">
        <v>169</v>
      </c>
      <c r="C59" s="182" t="s">
        <v>169</v>
      </c>
      <c r="D59" s="182" t="s">
        <v>169</v>
      </c>
      <c r="E59" s="182" t="s">
        <v>169</v>
      </c>
      <c r="F59" s="182" t="s">
        <v>169</v>
      </c>
      <c r="G59" s="182" t="s">
        <v>169</v>
      </c>
      <c r="H59" s="182" t="s">
        <v>169</v>
      </c>
      <c r="I59" s="182" t="s">
        <v>169</v>
      </c>
      <c r="J59" s="182" t="s">
        <v>169</v>
      </c>
      <c r="K59" s="182" t="s">
        <v>169</v>
      </c>
      <c r="L59" s="182" t="s">
        <v>169</v>
      </c>
      <c r="M59" s="182" t="s">
        <v>169</v>
      </c>
      <c r="N59" s="182" t="s">
        <v>169</v>
      </c>
      <c r="O59" s="182" t="s">
        <v>169</v>
      </c>
      <c r="P59" s="182" t="s">
        <v>169</v>
      </c>
      <c r="Q59" s="182" t="s">
        <v>169</v>
      </c>
      <c r="R59" s="182" t="s">
        <v>169</v>
      </c>
      <c r="S59" s="182" t="s">
        <v>169</v>
      </c>
      <c r="T59" s="182" t="s">
        <v>169</v>
      </c>
      <c r="U59" s="182" t="s">
        <v>169</v>
      </c>
      <c r="V59" s="182" t="s">
        <v>169</v>
      </c>
      <c r="W59" s="182" t="s">
        <v>169</v>
      </c>
      <c r="X59" s="182" t="s">
        <v>169</v>
      </c>
      <c r="Y59" s="182" t="s">
        <v>169</v>
      </c>
      <c r="Z59" s="182" t="s">
        <v>169</v>
      </c>
      <c r="AA59" s="182" t="s">
        <v>169</v>
      </c>
      <c r="AB59" s="35" t="s">
        <v>153</v>
      </c>
      <c r="AC59" s="35">
        <v>-12.841145099619901</v>
      </c>
      <c r="AD59" s="35">
        <v>-17.193578265846099</v>
      </c>
      <c r="AE59" s="35">
        <v>-4.6924136427103598</v>
      </c>
      <c r="AF59" s="35">
        <v>12.587356342760501</v>
      </c>
      <c r="AG59" s="35">
        <v>15.2583993571248</v>
      </c>
      <c r="AH59" s="35">
        <v>22.797639855811099</v>
      </c>
      <c r="AI59" s="35">
        <v>-1.55048880097688</v>
      </c>
      <c r="AJ59" s="35">
        <v>-6.4934215961076402</v>
      </c>
      <c r="AK59" s="35">
        <v>3.0971056657598002</v>
      </c>
      <c r="AL59" s="35">
        <v>4.36235625657506</v>
      </c>
      <c r="AM59" s="35">
        <v>29.301020191953299</v>
      </c>
      <c r="AN59" s="35">
        <v>-1.44002431532376</v>
      </c>
      <c r="AO59" s="35">
        <v>15.974283648521</v>
      </c>
      <c r="AP59" s="35">
        <v>-0.89101499097771197</v>
      </c>
      <c r="AQ59" s="35">
        <v>-1.1252589115091001</v>
      </c>
      <c r="AR59" s="35">
        <v>3.1144235721192199E-2</v>
      </c>
      <c r="AS59" s="35">
        <v>-6.3348521560604496</v>
      </c>
      <c r="AT59" s="35">
        <v>-5.0768013081725201</v>
      </c>
      <c r="AU59" s="35">
        <v>-6.2154368996917704</v>
      </c>
      <c r="AV59" s="35">
        <v>7.5815292480379703</v>
      </c>
      <c r="AW59" s="35">
        <v>9.7058088205330204</v>
      </c>
      <c r="AX59" s="35">
        <v>7.9025182251278201</v>
      </c>
      <c r="AY59" s="35">
        <v>9.7192081968341206</v>
      </c>
      <c r="AZ59" s="35">
        <v>-0.68844818319586698</v>
      </c>
      <c r="BA59" s="35">
        <v>8.2304124420976308</v>
      </c>
      <c r="BB59" s="35">
        <v>8.6429518343526208</v>
      </c>
      <c r="BC59" s="35">
        <v>11.472497369417599</v>
      </c>
      <c r="BD59" s="35">
        <v>-1.04186699155143</v>
      </c>
      <c r="BE59" s="35">
        <v>0.243881479943409</v>
      </c>
      <c r="BF59" s="35">
        <v>-0.56591356639439405</v>
      </c>
      <c r="BG59" s="35">
        <v>-0.16163054304044699</v>
      </c>
      <c r="BH59" s="35">
        <v>0.72081036778641705</v>
      </c>
      <c r="BI59" s="35">
        <v>0.126717868755133</v>
      </c>
    </row>
    <row r="60" spans="1:61" x14ac:dyDescent="0.25">
      <c r="A60" s="81" t="s">
        <v>202</v>
      </c>
      <c r="B60" s="182" t="s">
        <v>169</v>
      </c>
      <c r="C60" s="182" t="s">
        <v>169</v>
      </c>
      <c r="D60" s="182" t="s">
        <v>169</v>
      </c>
      <c r="E60" s="182" t="s">
        <v>169</v>
      </c>
      <c r="F60" s="182" t="s">
        <v>169</v>
      </c>
      <c r="G60" s="182" t="s">
        <v>169</v>
      </c>
      <c r="H60" s="182" t="s">
        <v>169</v>
      </c>
      <c r="I60" s="182" t="s">
        <v>169</v>
      </c>
      <c r="J60" s="182" t="s">
        <v>169</v>
      </c>
      <c r="K60" s="182" t="s">
        <v>169</v>
      </c>
      <c r="L60" s="182" t="s">
        <v>169</v>
      </c>
      <c r="M60" s="182" t="s">
        <v>169</v>
      </c>
      <c r="N60" s="182" t="s">
        <v>169</v>
      </c>
      <c r="O60" s="182" t="s">
        <v>169</v>
      </c>
      <c r="P60" s="182" t="s">
        <v>169</v>
      </c>
      <c r="Q60" s="182" t="s">
        <v>169</v>
      </c>
      <c r="R60" s="182" t="s">
        <v>169</v>
      </c>
      <c r="S60" s="182" t="s">
        <v>169</v>
      </c>
      <c r="T60" s="182" t="s">
        <v>169</v>
      </c>
      <c r="U60" s="182" t="s">
        <v>169</v>
      </c>
      <c r="V60" s="182" t="s">
        <v>169</v>
      </c>
      <c r="W60" s="182" t="s">
        <v>169</v>
      </c>
      <c r="X60" s="182" t="s">
        <v>169</v>
      </c>
      <c r="Y60" s="182" t="s">
        <v>169</v>
      </c>
      <c r="Z60" s="182" t="s">
        <v>169</v>
      </c>
      <c r="AA60" s="182" t="s">
        <v>169</v>
      </c>
      <c r="AB60" s="35" t="s">
        <v>153</v>
      </c>
      <c r="AC60" s="35">
        <v>-69.534280928527906</v>
      </c>
      <c r="AD60" s="35">
        <v>11.541463916121</v>
      </c>
      <c r="AE60" s="35">
        <v>15.7917856331339</v>
      </c>
      <c r="AF60" s="35">
        <v>0.223092272318027</v>
      </c>
      <c r="AG60" s="35">
        <v>-1.7098100498844699</v>
      </c>
      <c r="AH60" s="35">
        <v>8.1852818673577197</v>
      </c>
      <c r="AI60" s="35">
        <v>-11.9452918644902</v>
      </c>
      <c r="AJ60" s="35">
        <v>-1.8436061119542699</v>
      </c>
      <c r="AK60" s="35">
        <v>-1.92204871863768</v>
      </c>
      <c r="AL60" s="35">
        <v>-6.1885821222595903</v>
      </c>
      <c r="AM60" s="35">
        <v>2.7802591821277201</v>
      </c>
      <c r="AN60" s="35">
        <v>-5.5045355113591903</v>
      </c>
      <c r="AO60" s="35">
        <v>1.9549213403060599</v>
      </c>
      <c r="AP60" s="35">
        <v>41.503920246477698</v>
      </c>
      <c r="AQ60" s="35">
        <v>-4.6868495182245198</v>
      </c>
      <c r="AR60" s="35">
        <v>-9.2225852773835406</v>
      </c>
      <c r="AS60" s="35">
        <v>-11.301039474084099</v>
      </c>
      <c r="AT60" s="35">
        <v>1.4942465270523799</v>
      </c>
      <c r="AU60" s="35">
        <v>-11.7757547768782</v>
      </c>
      <c r="AV60" s="35">
        <v>0.24814385295448499</v>
      </c>
      <c r="AW60" s="35">
        <v>3.8530794680637701</v>
      </c>
      <c r="AX60" s="35">
        <v>-7.4924292365753802</v>
      </c>
      <c r="AY60" s="35">
        <v>14.588592035068199</v>
      </c>
      <c r="AZ60" s="35">
        <v>3.7002855729394901</v>
      </c>
      <c r="BA60" s="35">
        <v>154.14900473025901</v>
      </c>
      <c r="BB60" s="35">
        <v>-5.0615635735362297</v>
      </c>
      <c r="BC60" s="35">
        <v>-33.6899863667986</v>
      </c>
      <c r="BD60" s="35">
        <v>10.436506832152901</v>
      </c>
      <c r="BE60" s="35">
        <v>-16.287506325518699</v>
      </c>
      <c r="BF60" s="35">
        <v>-0.29231797519754799</v>
      </c>
      <c r="BG60" s="35">
        <v>39.689163291716497</v>
      </c>
      <c r="BH60" s="35">
        <v>-25.687190391133498</v>
      </c>
      <c r="BI60" s="35">
        <v>-3.95333956535011</v>
      </c>
    </row>
    <row r="61" spans="1:61" x14ac:dyDescent="0.25">
      <c r="A61" s="81" t="s">
        <v>184</v>
      </c>
      <c r="B61" s="182" t="s">
        <v>169</v>
      </c>
      <c r="C61" s="182" t="s">
        <v>169</v>
      </c>
      <c r="D61" s="182" t="s">
        <v>169</v>
      </c>
      <c r="E61" s="182" t="s">
        <v>169</v>
      </c>
      <c r="F61" s="182" t="s">
        <v>169</v>
      </c>
      <c r="G61" s="182" t="s">
        <v>169</v>
      </c>
      <c r="H61" s="182" t="s">
        <v>169</v>
      </c>
      <c r="I61" s="182" t="s">
        <v>169</v>
      </c>
      <c r="J61" s="182" t="s">
        <v>169</v>
      </c>
      <c r="K61" s="182" t="s">
        <v>169</v>
      </c>
      <c r="L61" s="182" t="s">
        <v>169</v>
      </c>
      <c r="M61" s="182" t="s">
        <v>169</v>
      </c>
      <c r="N61" s="182" t="s">
        <v>169</v>
      </c>
      <c r="O61" s="182" t="s">
        <v>169</v>
      </c>
      <c r="P61" s="182" t="s">
        <v>169</v>
      </c>
      <c r="Q61" s="182" t="s">
        <v>169</v>
      </c>
      <c r="R61" s="182" t="s">
        <v>169</v>
      </c>
      <c r="S61" s="182" t="s">
        <v>169</v>
      </c>
      <c r="T61" s="182" t="s">
        <v>169</v>
      </c>
      <c r="U61" s="182" t="s">
        <v>169</v>
      </c>
      <c r="V61" s="182" t="s">
        <v>169</v>
      </c>
      <c r="W61" s="182" t="s">
        <v>169</v>
      </c>
      <c r="X61" s="182" t="s">
        <v>169</v>
      </c>
      <c r="Y61" s="182" t="s">
        <v>169</v>
      </c>
      <c r="Z61" s="182" t="s">
        <v>169</v>
      </c>
      <c r="AA61" s="182" t="s">
        <v>169</v>
      </c>
      <c r="AB61" s="35" t="s">
        <v>153</v>
      </c>
      <c r="AC61" s="35">
        <v>4.6024843562450402</v>
      </c>
      <c r="AD61" s="35">
        <v>4.9017057970190896</v>
      </c>
      <c r="AE61" s="35">
        <v>1.2432022512919001</v>
      </c>
      <c r="AF61" s="35">
        <v>2.1056581138100499</v>
      </c>
      <c r="AG61" s="35">
        <v>3.6324911015719699</v>
      </c>
      <c r="AH61" s="35">
        <v>-2.64071393502357</v>
      </c>
      <c r="AI61" s="35">
        <v>-7.2180487564955502</v>
      </c>
      <c r="AJ61" s="35">
        <v>-2.1043700208156801</v>
      </c>
      <c r="AK61" s="35">
        <v>7.2188571189825597</v>
      </c>
      <c r="AL61" s="35">
        <v>8.1151960339254305</v>
      </c>
      <c r="AM61" s="35">
        <v>4.9350271926815497</v>
      </c>
      <c r="AN61" s="35">
        <v>-0.309564670127074</v>
      </c>
      <c r="AO61" s="35">
        <v>3.6532461888197498</v>
      </c>
      <c r="AP61" s="35">
        <v>-22.462927746357099</v>
      </c>
      <c r="AQ61" s="35">
        <v>32.399947505646502</v>
      </c>
      <c r="AR61" s="35">
        <v>-9.1628814214600993</v>
      </c>
      <c r="AS61" s="35">
        <v>-1.48719740127447</v>
      </c>
      <c r="AT61" s="35">
        <v>3.3033135540693901</v>
      </c>
      <c r="AU61" s="35">
        <v>11.1311202548757</v>
      </c>
      <c r="AV61" s="35">
        <v>7.6359066785512102</v>
      </c>
      <c r="AW61" s="35">
        <v>-22.115770153855699</v>
      </c>
      <c r="AX61" s="35">
        <v>3.0278775343367101</v>
      </c>
      <c r="AY61" s="35">
        <v>17.409446132540399</v>
      </c>
      <c r="AZ61" s="35">
        <v>2.1723319840020801</v>
      </c>
      <c r="BA61" s="35">
        <v>2.6988243196650199</v>
      </c>
      <c r="BB61" s="35">
        <v>5.2245430217675297</v>
      </c>
      <c r="BC61" s="35">
        <v>3.1528684979255099</v>
      </c>
      <c r="BD61" s="35">
        <v>5.04629651305825</v>
      </c>
      <c r="BE61" s="35">
        <v>-6.0899720730145797</v>
      </c>
      <c r="BF61" s="35">
        <v>2.7122828863299899</v>
      </c>
      <c r="BG61" s="35">
        <v>-0.41921187291022499</v>
      </c>
      <c r="BH61" s="35">
        <v>0.36114880719036102</v>
      </c>
      <c r="BI61" s="35">
        <v>10.9197394569788</v>
      </c>
    </row>
    <row r="62" spans="1:61" x14ac:dyDescent="0.25">
      <c r="A62" s="81" t="s">
        <v>185</v>
      </c>
      <c r="B62" s="182" t="s">
        <v>169</v>
      </c>
      <c r="C62" s="182" t="s">
        <v>169</v>
      </c>
      <c r="D62" s="182" t="s">
        <v>169</v>
      </c>
      <c r="E62" s="182" t="s">
        <v>169</v>
      </c>
      <c r="F62" s="182" t="s">
        <v>169</v>
      </c>
      <c r="G62" s="182" t="s">
        <v>169</v>
      </c>
      <c r="H62" s="182" t="s">
        <v>169</v>
      </c>
      <c r="I62" s="182" t="s">
        <v>169</v>
      </c>
      <c r="J62" s="182" t="s">
        <v>169</v>
      </c>
      <c r="K62" s="182" t="s">
        <v>169</v>
      </c>
      <c r="L62" s="182" t="s">
        <v>169</v>
      </c>
      <c r="M62" s="182" t="s">
        <v>169</v>
      </c>
      <c r="N62" s="182" t="s">
        <v>169</v>
      </c>
      <c r="O62" s="182" t="s">
        <v>169</v>
      </c>
      <c r="P62" s="182" t="s">
        <v>169</v>
      </c>
      <c r="Q62" s="182" t="s">
        <v>169</v>
      </c>
      <c r="R62" s="182" t="s">
        <v>169</v>
      </c>
      <c r="S62" s="182" t="s">
        <v>169</v>
      </c>
      <c r="T62" s="182" t="s">
        <v>169</v>
      </c>
      <c r="U62" s="182" t="s">
        <v>169</v>
      </c>
      <c r="V62" s="182" t="s">
        <v>169</v>
      </c>
      <c r="W62" s="182" t="s">
        <v>169</v>
      </c>
      <c r="X62" s="182" t="s">
        <v>169</v>
      </c>
      <c r="Y62" s="182" t="s">
        <v>169</v>
      </c>
      <c r="Z62" s="182" t="s">
        <v>169</v>
      </c>
      <c r="AA62" s="182" t="s">
        <v>169</v>
      </c>
      <c r="AB62" s="35" t="s">
        <v>153</v>
      </c>
      <c r="AC62" s="35">
        <v>102.069076233251</v>
      </c>
      <c r="AD62" s="35">
        <v>0.37547524614261402</v>
      </c>
      <c r="AE62" s="35">
        <v>0.301260878012855</v>
      </c>
      <c r="AF62" s="35">
        <v>0.68411028958968201</v>
      </c>
      <c r="AG62" s="35">
        <v>-2.3585736765679601</v>
      </c>
      <c r="AH62" s="35">
        <v>-1.5695034710771301</v>
      </c>
      <c r="AI62" s="35">
        <v>1.90429028995278</v>
      </c>
      <c r="AJ62" s="35">
        <v>3.6811642752126401</v>
      </c>
      <c r="AK62" s="35">
        <v>4.2712490451715999</v>
      </c>
      <c r="AL62" s="35">
        <v>3.4034983694040601</v>
      </c>
      <c r="AM62" s="35">
        <v>-0.402324045659611</v>
      </c>
      <c r="AN62" s="35">
        <v>-1.4961908051869</v>
      </c>
      <c r="AO62" s="35">
        <v>16.946215717846599</v>
      </c>
      <c r="AP62" s="35">
        <v>14.2750505032591</v>
      </c>
      <c r="AQ62" s="35">
        <v>3.4884360728499901</v>
      </c>
      <c r="AR62" s="35">
        <v>6.3447053610988204</v>
      </c>
      <c r="AS62" s="35">
        <v>6.8840417144724704</v>
      </c>
      <c r="AT62" s="35">
        <v>5.4906358506293902</v>
      </c>
      <c r="AU62" s="35">
        <v>2.66319820270505</v>
      </c>
      <c r="AV62" s="35">
        <v>-0.103879650220165</v>
      </c>
      <c r="AW62" s="35">
        <v>-1.92388279768964</v>
      </c>
      <c r="AX62" s="35">
        <v>-2.9054704773272801</v>
      </c>
      <c r="AY62" s="35">
        <v>-3.7990761049254198</v>
      </c>
      <c r="AZ62" s="35">
        <v>-3.0998173872950598</v>
      </c>
      <c r="BA62" s="35">
        <v>3.69365724019764</v>
      </c>
      <c r="BB62" s="35">
        <v>6.6041189547721304</v>
      </c>
      <c r="BC62" s="35">
        <v>5.0922233372002896</v>
      </c>
      <c r="BD62" s="35">
        <v>4.7516470349727102</v>
      </c>
      <c r="BE62" s="35">
        <v>3.0306532149374701</v>
      </c>
      <c r="BF62" s="35">
        <v>4.4751047971167699</v>
      </c>
      <c r="BG62" s="35">
        <v>6.7900884178796899</v>
      </c>
      <c r="BH62" s="35">
        <v>7.7065897856596202</v>
      </c>
      <c r="BI62" s="35">
        <v>8.0203025530592793</v>
      </c>
    </row>
    <row r="63" spans="1:61" x14ac:dyDescent="0.25">
      <c r="A63" s="81" t="s">
        <v>186</v>
      </c>
      <c r="B63" s="182" t="s">
        <v>169</v>
      </c>
      <c r="C63" s="182" t="s">
        <v>169</v>
      </c>
      <c r="D63" s="182" t="s">
        <v>169</v>
      </c>
      <c r="E63" s="182" t="s">
        <v>169</v>
      </c>
      <c r="F63" s="182" t="s">
        <v>169</v>
      </c>
      <c r="G63" s="182" t="s">
        <v>169</v>
      </c>
      <c r="H63" s="182" t="s">
        <v>169</v>
      </c>
      <c r="I63" s="182" t="s">
        <v>169</v>
      </c>
      <c r="J63" s="182" t="s">
        <v>169</v>
      </c>
      <c r="K63" s="182" t="s">
        <v>169</v>
      </c>
      <c r="L63" s="182" t="s">
        <v>169</v>
      </c>
      <c r="M63" s="182" t="s">
        <v>169</v>
      </c>
      <c r="N63" s="182" t="s">
        <v>169</v>
      </c>
      <c r="O63" s="182" t="s">
        <v>169</v>
      </c>
      <c r="P63" s="182" t="s">
        <v>169</v>
      </c>
      <c r="Q63" s="182" t="s">
        <v>169</v>
      </c>
      <c r="R63" s="182" t="s">
        <v>169</v>
      </c>
      <c r="S63" s="182" t="s">
        <v>169</v>
      </c>
      <c r="T63" s="182" t="s">
        <v>169</v>
      </c>
      <c r="U63" s="182" t="s">
        <v>169</v>
      </c>
      <c r="V63" s="182" t="s">
        <v>169</v>
      </c>
      <c r="W63" s="182" t="s">
        <v>169</v>
      </c>
      <c r="X63" s="182" t="s">
        <v>169</v>
      </c>
      <c r="Y63" s="182" t="s">
        <v>169</v>
      </c>
      <c r="Z63" s="182" t="s">
        <v>169</v>
      </c>
      <c r="AA63" s="182" t="s">
        <v>169</v>
      </c>
      <c r="AB63" s="35" t="s">
        <v>153</v>
      </c>
      <c r="AC63" s="35">
        <v>0.87309390081718197</v>
      </c>
      <c r="AD63" s="35">
        <v>1.5116749045415401</v>
      </c>
      <c r="AE63" s="35">
        <v>2.7512499700972599</v>
      </c>
      <c r="AF63" s="35">
        <v>2.58411307826709</v>
      </c>
      <c r="AG63" s="35">
        <v>1.92422185474095</v>
      </c>
      <c r="AH63" s="35">
        <v>3.6321208399287501</v>
      </c>
      <c r="AI63" s="35">
        <v>1.62001597750422</v>
      </c>
      <c r="AJ63" s="35">
        <v>2.5371888119779702</v>
      </c>
      <c r="AK63" s="35">
        <v>0.407704585581527</v>
      </c>
      <c r="AL63" s="35">
        <v>0.73601612904090497</v>
      </c>
      <c r="AM63" s="35">
        <v>6.7390008942829702</v>
      </c>
      <c r="AN63" s="35">
        <v>0.83246187576986597</v>
      </c>
      <c r="AO63" s="35">
        <v>3.90869726331464</v>
      </c>
      <c r="AP63" s="35">
        <v>4.2936816530034596</v>
      </c>
      <c r="AQ63" s="35">
        <v>1.49821974329834</v>
      </c>
      <c r="AR63" s="35">
        <v>-1.02301377148505</v>
      </c>
      <c r="AS63" s="35">
        <v>-2.0264937710235702</v>
      </c>
      <c r="AT63" s="35">
        <v>-1.2026097614855999</v>
      </c>
      <c r="AU63" s="35">
        <v>0.94775139771019201</v>
      </c>
      <c r="AV63" s="35">
        <v>-0.108679903836673</v>
      </c>
      <c r="AW63" s="35">
        <v>0.11647671631527599</v>
      </c>
      <c r="AX63" s="35">
        <v>2.84329174936317E-2</v>
      </c>
      <c r="AY63" s="35">
        <v>3.0666523730839801</v>
      </c>
      <c r="AZ63" s="35">
        <v>1.2083196515021699</v>
      </c>
      <c r="BA63" s="35">
        <v>8.6784901696873593</v>
      </c>
      <c r="BB63" s="35">
        <v>2.6862711882488202</v>
      </c>
      <c r="BC63" s="35">
        <v>-3.0904741353403402</v>
      </c>
      <c r="BD63" s="35">
        <v>1.91689349704802</v>
      </c>
      <c r="BE63" s="35">
        <v>1.18510919311186</v>
      </c>
      <c r="BF63" s="35">
        <v>1.1498843421441201</v>
      </c>
      <c r="BG63" s="35">
        <v>2.8367210217682799</v>
      </c>
      <c r="BH63" s="35">
        <v>-8.5269072742164605E-3</v>
      </c>
      <c r="BI63" s="35">
        <v>2.2299483493700198</v>
      </c>
    </row>
    <row r="64" spans="1:61" x14ac:dyDescent="0.25">
      <c r="A64" s="81" t="s">
        <v>187</v>
      </c>
      <c r="B64" s="49" t="s">
        <v>169</v>
      </c>
      <c r="C64" s="49" t="s">
        <v>169</v>
      </c>
      <c r="D64" s="49" t="s">
        <v>169</v>
      </c>
      <c r="E64" s="49" t="s">
        <v>169</v>
      </c>
      <c r="F64" s="49" t="s">
        <v>169</v>
      </c>
      <c r="G64" s="49" t="s">
        <v>169</v>
      </c>
      <c r="H64" s="49" t="s">
        <v>169</v>
      </c>
      <c r="I64" s="49" t="s">
        <v>169</v>
      </c>
      <c r="J64" s="49" t="s">
        <v>169</v>
      </c>
      <c r="K64" s="49" t="s">
        <v>169</v>
      </c>
      <c r="L64" s="49" t="s">
        <v>169</v>
      </c>
      <c r="M64" s="49" t="s">
        <v>169</v>
      </c>
      <c r="N64" s="49" t="s">
        <v>169</v>
      </c>
      <c r="O64" s="49" t="s">
        <v>169</v>
      </c>
      <c r="P64" s="49" t="s">
        <v>169</v>
      </c>
      <c r="Q64" s="49" t="s">
        <v>169</v>
      </c>
      <c r="R64" s="49" t="s">
        <v>169</v>
      </c>
      <c r="S64" s="49" t="s">
        <v>169</v>
      </c>
      <c r="T64" s="49" t="s">
        <v>169</v>
      </c>
      <c r="U64" s="49" t="s">
        <v>169</v>
      </c>
      <c r="V64" s="49" t="s">
        <v>169</v>
      </c>
      <c r="W64" s="49" t="s">
        <v>169</v>
      </c>
      <c r="X64" s="49" t="s">
        <v>169</v>
      </c>
      <c r="Y64" s="49" t="s">
        <v>169</v>
      </c>
      <c r="Z64" s="49" t="s">
        <v>169</v>
      </c>
      <c r="AA64" s="49" t="s">
        <v>169</v>
      </c>
      <c r="AB64" s="35" t="s">
        <v>153</v>
      </c>
      <c r="AC64" s="35">
        <v>6.7956492019182004</v>
      </c>
      <c r="AD64" s="35">
        <v>-4.2011371369627604</v>
      </c>
      <c r="AE64" s="35">
        <v>-4.1331086402635699E-2</v>
      </c>
      <c r="AF64" s="35">
        <v>8.0772108461331996E-2</v>
      </c>
      <c r="AG64" s="35">
        <v>4.3995150523926396</v>
      </c>
      <c r="AH64" s="35">
        <v>6.1951159239107296</v>
      </c>
      <c r="AI64" s="35">
        <v>-7.7354102280547599</v>
      </c>
      <c r="AJ64" s="35">
        <v>-15.630598260445501</v>
      </c>
      <c r="AK64" s="35">
        <v>10.8770909066839</v>
      </c>
      <c r="AL64" s="35">
        <v>1.6678061581453001</v>
      </c>
      <c r="AM64" s="35">
        <v>10.3577886101377</v>
      </c>
      <c r="AN64" s="35">
        <v>-4.3249136689263299</v>
      </c>
      <c r="AO64" s="35">
        <v>15.4744299688032</v>
      </c>
      <c r="AP64" s="35">
        <v>-8.2421287218266901</v>
      </c>
      <c r="AQ64" s="35">
        <v>3.7123906710922698</v>
      </c>
      <c r="AR64" s="35">
        <v>-1.35505832970094</v>
      </c>
      <c r="AS64" s="35">
        <v>-0.87632367027786995</v>
      </c>
      <c r="AT64" s="35">
        <v>11.1389280517143</v>
      </c>
      <c r="AU64" s="35">
        <v>-10.2789813935831</v>
      </c>
      <c r="AV64" s="35">
        <v>-5.9736536942464404</v>
      </c>
      <c r="AW64" s="35">
        <v>-6.7108347289494503</v>
      </c>
      <c r="AX64" s="35">
        <v>0.47614659369030199</v>
      </c>
      <c r="AY64" s="35">
        <v>0.21833740220766601</v>
      </c>
      <c r="AZ64" s="35">
        <v>-5.11029406245666</v>
      </c>
      <c r="BA64" s="35">
        <v>-6.5843647980977096</v>
      </c>
      <c r="BB64" s="35">
        <v>12.854021389211001</v>
      </c>
      <c r="BC64" s="35">
        <v>10.355783180394299</v>
      </c>
      <c r="BD64" s="35">
        <v>-23.1369504104123</v>
      </c>
      <c r="BE64" s="35">
        <v>2.24978754993796</v>
      </c>
      <c r="BF64" s="35">
        <v>-2.9269950060864899E-2</v>
      </c>
      <c r="BG64" s="35">
        <v>-1.3272739326045799</v>
      </c>
      <c r="BH64" s="35">
        <v>-0.85019171428511697</v>
      </c>
      <c r="BI64" s="35">
        <v>2.3787948756730199</v>
      </c>
    </row>
    <row r="65" spans="1:61" x14ac:dyDescent="0.25">
      <c r="A65" s="81" t="s">
        <v>203</v>
      </c>
      <c r="B65" s="49" t="s">
        <v>169</v>
      </c>
      <c r="C65" s="49" t="s">
        <v>169</v>
      </c>
      <c r="D65" s="49" t="s">
        <v>169</v>
      </c>
      <c r="E65" s="49" t="s">
        <v>169</v>
      </c>
      <c r="F65" s="49" t="s">
        <v>169</v>
      </c>
      <c r="G65" s="49" t="s">
        <v>169</v>
      </c>
      <c r="H65" s="49" t="s">
        <v>169</v>
      </c>
      <c r="I65" s="49" t="s">
        <v>169</v>
      </c>
      <c r="J65" s="49" t="s">
        <v>169</v>
      </c>
      <c r="K65" s="49" t="s">
        <v>169</v>
      </c>
      <c r="L65" s="49" t="s">
        <v>169</v>
      </c>
      <c r="M65" s="49" t="s">
        <v>169</v>
      </c>
      <c r="N65" s="49" t="s">
        <v>169</v>
      </c>
      <c r="O65" s="49" t="s">
        <v>169</v>
      </c>
      <c r="P65" s="49" t="s">
        <v>169</v>
      </c>
      <c r="Q65" s="49" t="s">
        <v>169</v>
      </c>
      <c r="R65" s="49" t="s">
        <v>169</v>
      </c>
      <c r="S65" s="49" t="s">
        <v>169</v>
      </c>
      <c r="T65" s="49" t="s">
        <v>169</v>
      </c>
      <c r="U65" s="49" t="s">
        <v>169</v>
      </c>
      <c r="V65" s="49" t="s">
        <v>169</v>
      </c>
      <c r="W65" s="49" t="s">
        <v>169</v>
      </c>
      <c r="X65" s="49" t="s">
        <v>169</v>
      </c>
      <c r="Y65" s="49" t="s">
        <v>169</v>
      </c>
      <c r="Z65" s="49" t="s">
        <v>169</v>
      </c>
      <c r="AA65" s="49" t="s">
        <v>169</v>
      </c>
      <c r="AB65" s="35" t="s">
        <v>153</v>
      </c>
      <c r="AC65" s="35">
        <v>-0.48453184763403101</v>
      </c>
      <c r="AD65" s="35">
        <v>2.3447070009046098</v>
      </c>
      <c r="AE65" s="35">
        <v>2.91887992289442</v>
      </c>
      <c r="AF65" s="35">
        <v>2.74160351323229</v>
      </c>
      <c r="AG65" s="35">
        <v>1.23231701910711</v>
      </c>
      <c r="AH65" s="35">
        <v>2.7474510761939701</v>
      </c>
      <c r="AI65" s="35">
        <v>2.92668942437848</v>
      </c>
      <c r="AJ65" s="35">
        <v>5.2443048564559502</v>
      </c>
      <c r="AK65" s="35">
        <v>-1.7349484617361</v>
      </c>
      <c r="AL65" s="35">
        <v>0.14550986038541699</v>
      </c>
      <c r="AM65" s="35">
        <v>5.5760681085835699</v>
      </c>
      <c r="AN65" s="35">
        <v>1.49298189024394</v>
      </c>
      <c r="AO65" s="35">
        <v>1.31332711435728</v>
      </c>
      <c r="AP65" s="35">
        <v>6.5932732778879899</v>
      </c>
      <c r="AQ65" s="35">
        <v>0.72699307111693701</v>
      </c>
      <c r="AR65" s="35">
        <v>-1.2741470864072699</v>
      </c>
      <c r="AS65" s="35">
        <v>-2.5092213799088099</v>
      </c>
      <c r="AT65" s="35">
        <v>-3.8215744491869499</v>
      </c>
      <c r="AU65" s="35">
        <v>2.8786600742504902</v>
      </c>
      <c r="AV65" s="35">
        <v>0.70106069213018396</v>
      </c>
      <c r="AW65" s="35">
        <v>1.13713372041893</v>
      </c>
      <c r="AX65" s="35">
        <v>-5.9424596754809003E-2</v>
      </c>
      <c r="AY65" s="35">
        <v>3.3629127428946601</v>
      </c>
      <c r="AZ65" s="35">
        <v>2.0693314214276199</v>
      </c>
      <c r="BA65" s="35">
        <v>10.6540008695028</v>
      </c>
      <c r="BB65" s="35">
        <v>1.53939468103592</v>
      </c>
      <c r="BC65" s="35">
        <v>-4.7603524166307896</v>
      </c>
      <c r="BD65" s="35">
        <v>4.0636058776553101</v>
      </c>
      <c r="BE65" s="35">
        <v>1.08141474015594</v>
      </c>
      <c r="BF65" s="35">
        <v>1.2643410550530201</v>
      </c>
      <c r="BG65" s="35">
        <v>3.2314455328084799</v>
      </c>
      <c r="BH65" s="35">
        <v>6.6696165561410198E-2</v>
      </c>
      <c r="BI65" s="35">
        <v>2.2169314442968</v>
      </c>
    </row>
    <row r="66" spans="1:61" x14ac:dyDescent="0.25">
      <c r="A66" s="81"/>
      <c r="B66" s="183"/>
      <c r="C66" s="183"/>
      <c r="D66" s="183"/>
      <c r="E66" s="183"/>
      <c r="F66" s="183"/>
      <c r="G66" s="183"/>
      <c r="H66" s="183"/>
      <c r="I66" s="183"/>
      <c r="J66" s="183"/>
      <c r="K66" s="183"/>
      <c r="L66" s="183"/>
      <c r="M66" s="183"/>
      <c r="N66" s="183"/>
      <c r="O66" s="183"/>
      <c r="P66" s="183"/>
      <c r="Q66" s="183"/>
      <c r="R66" s="183"/>
      <c r="S66" s="183"/>
      <c r="T66" s="183"/>
      <c r="U66" s="183"/>
      <c r="V66" s="183"/>
      <c r="W66" s="183"/>
      <c r="X66" s="183"/>
      <c r="Y66" s="183"/>
      <c r="Z66" s="183"/>
      <c r="AA66" s="183"/>
      <c r="AB66" s="35"/>
      <c r="AC66" s="35"/>
      <c r="AD66" s="35"/>
      <c r="AE66" s="35"/>
      <c r="AF66" s="35"/>
      <c r="AG66" s="35"/>
      <c r="AH66" s="35"/>
      <c r="AI66" s="35"/>
      <c r="AJ66" s="35"/>
      <c r="AK66" s="35"/>
      <c r="AL66" s="35"/>
      <c r="AM66" s="35"/>
      <c r="AN66" s="35"/>
      <c r="AO66" s="35"/>
      <c r="AP66" s="35"/>
      <c r="AQ66" s="35"/>
      <c r="AR66" s="35"/>
      <c r="AS66" s="35"/>
      <c r="AT66" s="35"/>
      <c r="AU66" s="35"/>
      <c r="AV66" s="35"/>
      <c r="AW66" s="35"/>
      <c r="AX66" s="35"/>
      <c r="AY66" s="35"/>
      <c r="AZ66" s="35"/>
      <c r="BA66" s="35"/>
      <c r="BB66" s="35"/>
      <c r="BC66" s="35"/>
      <c r="BD66" s="35"/>
      <c r="BE66" s="35"/>
      <c r="BF66" s="35"/>
      <c r="BG66" s="35"/>
      <c r="BH66" s="35"/>
      <c r="BI66" s="35"/>
    </row>
    <row r="67" spans="1:61" x14ac:dyDescent="0.25">
      <c r="A67" s="81" t="s">
        <v>204</v>
      </c>
      <c r="B67" s="182" t="s">
        <v>169</v>
      </c>
      <c r="C67" s="182" t="s">
        <v>169</v>
      </c>
      <c r="D67" s="182" t="s">
        <v>169</v>
      </c>
      <c r="E67" s="182" t="s">
        <v>169</v>
      </c>
      <c r="F67" s="182" t="s">
        <v>169</v>
      </c>
      <c r="G67" s="182" t="s">
        <v>169</v>
      </c>
      <c r="H67" s="182" t="s">
        <v>169</v>
      </c>
      <c r="I67" s="182" t="s">
        <v>169</v>
      </c>
      <c r="J67" s="182" t="s">
        <v>169</v>
      </c>
      <c r="K67" s="182" t="s">
        <v>169</v>
      </c>
      <c r="L67" s="182" t="s">
        <v>169</v>
      </c>
      <c r="M67" s="182" t="s">
        <v>169</v>
      </c>
      <c r="N67" s="182" t="s">
        <v>169</v>
      </c>
      <c r="O67" s="182" t="s">
        <v>169</v>
      </c>
      <c r="P67" s="182" t="s">
        <v>169</v>
      </c>
      <c r="Q67" s="182" t="s">
        <v>169</v>
      </c>
      <c r="R67" s="182" t="s">
        <v>169</v>
      </c>
      <c r="S67" s="182" t="s">
        <v>169</v>
      </c>
      <c r="T67" s="182" t="s">
        <v>169</v>
      </c>
      <c r="U67" s="182" t="s">
        <v>169</v>
      </c>
      <c r="V67" s="182" t="s">
        <v>169</v>
      </c>
      <c r="W67" s="182" t="s">
        <v>169</v>
      </c>
      <c r="X67" s="182" t="s">
        <v>169</v>
      </c>
      <c r="Y67" s="182" t="s">
        <v>169</v>
      </c>
      <c r="Z67" s="182" t="s">
        <v>169</v>
      </c>
      <c r="AA67" s="182" t="s">
        <v>169</v>
      </c>
      <c r="AB67" s="35" t="s">
        <v>153</v>
      </c>
      <c r="AC67" s="35">
        <v>3.4974627019310498</v>
      </c>
      <c r="AD67" s="35">
        <v>4.32593137961541</v>
      </c>
      <c r="AE67" s="35">
        <v>4.6666680598718102</v>
      </c>
      <c r="AF67" s="35">
        <v>5.0378561531635002</v>
      </c>
      <c r="AG67" s="35">
        <v>4.1972354612831202</v>
      </c>
      <c r="AH67" s="35">
        <v>2.3276902203673799</v>
      </c>
      <c r="AI67" s="35">
        <v>0.21709758557522099</v>
      </c>
      <c r="AJ67" s="35">
        <v>0.15304032367497999</v>
      </c>
      <c r="AK67" s="35">
        <v>1.9900383327380999</v>
      </c>
      <c r="AL67" s="35">
        <v>2.0589571710867101</v>
      </c>
      <c r="AM67" s="35">
        <v>3.4669247045636</v>
      </c>
      <c r="AN67" s="35">
        <v>3.7752913583544201</v>
      </c>
      <c r="AO67" s="35">
        <v>2.1686622552423498</v>
      </c>
      <c r="AP67" s="35">
        <v>-3.6668903210232302</v>
      </c>
      <c r="AQ67" s="35">
        <v>1.34306796700263</v>
      </c>
      <c r="AR67" s="35">
        <v>1.5576463205646101</v>
      </c>
      <c r="AS67" s="35">
        <v>-1.0320022948808101</v>
      </c>
      <c r="AT67" s="35">
        <v>-0.12514698178255301</v>
      </c>
      <c r="AU67" s="35">
        <v>1.4233003422994901</v>
      </c>
      <c r="AV67" s="35">
        <v>1.9592197402581399</v>
      </c>
      <c r="AW67" s="35">
        <v>2.1917137192611902</v>
      </c>
      <c r="AX67" s="35">
        <v>2.9109484620587698</v>
      </c>
      <c r="AY67" s="35">
        <v>2.3608950234064001</v>
      </c>
      <c r="AZ67" s="35">
        <v>1.95560246584159</v>
      </c>
      <c r="BA67" s="35">
        <v>-3.8860975947921301</v>
      </c>
      <c r="BB67" s="35">
        <v>6.1917747995906298</v>
      </c>
      <c r="BC67" s="35">
        <v>4.3289768860760498</v>
      </c>
      <c r="BD67" s="35">
        <v>0.65460699132113798</v>
      </c>
      <c r="BE67" s="35">
        <v>1.4238390512728101</v>
      </c>
      <c r="BF67" s="35">
        <v>1.1500000000000701</v>
      </c>
      <c r="BG67" s="35">
        <v>1.1000000000001</v>
      </c>
      <c r="BH67" s="35">
        <v>1.1000000000000101</v>
      </c>
      <c r="BI67" s="35">
        <v>1.1000000000000101</v>
      </c>
    </row>
    <row r="68" spans="1:61" x14ac:dyDescent="0.25">
      <c r="A68" s="50"/>
      <c r="B68" s="168"/>
      <c r="C68" s="168"/>
      <c r="D68" s="168"/>
      <c r="E68" s="168"/>
      <c r="F68" s="168"/>
      <c r="G68" s="168"/>
      <c r="H68" s="168"/>
      <c r="I68" s="168"/>
      <c r="J68" s="168"/>
      <c r="K68" s="168"/>
      <c r="L68" s="168"/>
      <c r="M68" s="168"/>
      <c r="N68" s="168"/>
      <c r="O68" s="168"/>
      <c r="P68" s="168"/>
      <c r="Q68" s="168"/>
      <c r="R68" s="168"/>
      <c r="S68" s="168"/>
      <c r="T68" s="168"/>
      <c r="U68" s="168"/>
      <c r="V68" s="168"/>
      <c r="W68" s="168"/>
      <c r="X68" s="168"/>
      <c r="Y68" s="168"/>
      <c r="Z68" s="168"/>
      <c r="AA68" s="168"/>
      <c r="AB68" s="35"/>
      <c r="AC68" s="35"/>
      <c r="AD68" s="35"/>
      <c r="AE68" s="35"/>
      <c r="AF68" s="35"/>
      <c r="AG68" s="35"/>
      <c r="AH68" s="35"/>
      <c r="AI68" s="35"/>
      <c r="AJ68" s="35"/>
      <c r="AK68" s="35"/>
      <c r="AL68" s="35"/>
      <c r="AM68" s="35"/>
      <c r="AN68" s="35"/>
      <c r="AO68" s="35"/>
      <c r="AP68" s="35"/>
      <c r="AQ68" s="35"/>
      <c r="AR68" s="35"/>
      <c r="AS68" s="35"/>
      <c r="AT68" s="35"/>
      <c r="AU68" s="35"/>
      <c r="AV68" s="35"/>
      <c r="AW68" s="35"/>
      <c r="AX68" s="35"/>
      <c r="AY68" s="35"/>
      <c r="AZ68" s="35"/>
      <c r="BA68" s="35"/>
      <c r="BB68" s="35"/>
      <c r="BC68" s="35"/>
      <c r="BD68" s="35"/>
      <c r="BE68" s="35"/>
      <c r="BF68" s="35"/>
      <c r="BG68" s="35"/>
      <c r="BH68" s="35"/>
      <c r="BI68" s="35"/>
    </row>
    <row r="69" spans="1:61" x14ac:dyDescent="0.25">
      <c r="A69" s="89" t="s">
        <v>205</v>
      </c>
      <c r="B69" s="168"/>
      <c r="C69" s="168"/>
      <c r="D69" s="168"/>
      <c r="E69" s="168"/>
      <c r="F69" s="168"/>
      <c r="G69" s="168"/>
      <c r="H69" s="168"/>
      <c r="I69" s="168"/>
      <c r="J69" s="168"/>
      <c r="K69" s="168"/>
      <c r="L69" s="168"/>
      <c r="M69" s="168"/>
      <c r="N69" s="168"/>
      <c r="O69" s="168"/>
      <c r="P69" s="168"/>
      <c r="Q69" s="168"/>
      <c r="R69" s="168"/>
      <c r="S69" s="168"/>
      <c r="T69" s="168"/>
      <c r="U69" s="168"/>
      <c r="V69" s="168"/>
      <c r="W69" s="168"/>
      <c r="X69" s="168"/>
      <c r="Y69" s="168"/>
      <c r="Z69" s="168"/>
      <c r="AA69" s="168"/>
      <c r="AB69" s="35"/>
      <c r="AC69" s="35"/>
      <c r="AD69" s="35"/>
      <c r="AE69" s="35"/>
      <c r="AF69" s="35"/>
      <c r="AG69" s="35"/>
      <c r="AH69" s="35"/>
      <c r="AI69" s="35"/>
      <c r="AJ69" s="35"/>
      <c r="AK69" s="35"/>
      <c r="AL69" s="35"/>
      <c r="AM69" s="35"/>
      <c r="AN69" s="35"/>
      <c r="AO69" s="35"/>
      <c r="AP69" s="35"/>
      <c r="AQ69" s="35"/>
      <c r="AR69" s="35"/>
      <c r="AS69" s="35"/>
      <c r="AT69" s="35"/>
      <c r="AU69" s="35"/>
      <c r="AV69" s="35"/>
      <c r="AW69" s="35"/>
      <c r="AX69" s="35"/>
      <c r="AY69" s="35"/>
      <c r="AZ69" s="35"/>
      <c r="BA69" s="35"/>
      <c r="BB69" s="35"/>
      <c r="BC69" s="35"/>
      <c r="BD69" s="35"/>
      <c r="BE69" s="35"/>
      <c r="BF69" s="35"/>
      <c r="BG69" s="35"/>
      <c r="BH69" s="35"/>
      <c r="BI69" s="35"/>
    </row>
    <row r="70" spans="1:61" x14ac:dyDescent="0.25">
      <c r="A70" s="80" t="s">
        <v>167</v>
      </c>
      <c r="B70" s="183"/>
      <c r="C70" s="183"/>
      <c r="D70" s="183"/>
      <c r="E70" s="183"/>
      <c r="F70" s="183"/>
      <c r="G70" s="183"/>
      <c r="H70" s="183"/>
      <c r="I70" s="183"/>
      <c r="J70" s="183"/>
      <c r="K70" s="183"/>
      <c r="L70" s="183"/>
      <c r="M70" s="183"/>
      <c r="N70" s="183"/>
      <c r="O70" s="183"/>
      <c r="P70" s="183"/>
      <c r="Q70" s="183"/>
      <c r="R70" s="183"/>
      <c r="S70" s="183"/>
      <c r="T70" s="183"/>
      <c r="U70" s="183"/>
      <c r="V70" s="183"/>
      <c r="W70" s="183"/>
      <c r="X70" s="183"/>
      <c r="Y70" s="183"/>
      <c r="Z70" s="183"/>
      <c r="AA70" s="183"/>
      <c r="AB70" s="35"/>
      <c r="AC70" s="35"/>
      <c r="AD70" s="35"/>
      <c r="AE70" s="35"/>
      <c r="AF70" s="35"/>
      <c r="AG70" s="35"/>
      <c r="AH70" s="35"/>
      <c r="AI70" s="35"/>
      <c r="AJ70" s="35"/>
      <c r="AK70" s="35"/>
      <c r="AL70" s="35"/>
      <c r="AM70" s="35"/>
      <c r="AN70" s="35"/>
      <c r="AO70" s="35"/>
      <c r="AP70" s="35"/>
      <c r="AQ70" s="35"/>
      <c r="AR70" s="35"/>
      <c r="AS70" s="35"/>
      <c r="AT70" s="35"/>
      <c r="AU70" s="35"/>
      <c r="AV70" s="35"/>
      <c r="AW70" s="35"/>
      <c r="AX70" s="35"/>
      <c r="AY70" s="35"/>
      <c r="AZ70" s="35"/>
      <c r="BA70" s="35"/>
      <c r="BB70" s="35"/>
      <c r="BC70" s="35"/>
      <c r="BD70" s="35"/>
      <c r="BE70" s="35"/>
      <c r="BF70" s="35"/>
      <c r="BG70" s="35"/>
      <c r="BH70" s="35"/>
      <c r="BI70" s="35"/>
    </row>
    <row r="71" spans="1:61" x14ac:dyDescent="0.25">
      <c r="A71" s="81" t="s">
        <v>168</v>
      </c>
      <c r="B71" s="182" t="s">
        <v>169</v>
      </c>
      <c r="C71" s="182" t="s">
        <v>169</v>
      </c>
      <c r="D71" s="182" t="s">
        <v>169</v>
      </c>
      <c r="E71" s="182" t="s">
        <v>169</v>
      </c>
      <c r="F71" s="182" t="s">
        <v>169</v>
      </c>
      <c r="G71" s="182" t="s">
        <v>169</v>
      </c>
      <c r="H71" s="182" t="s">
        <v>169</v>
      </c>
      <c r="I71" s="182" t="s">
        <v>169</v>
      </c>
      <c r="J71" s="182" t="s">
        <v>169</v>
      </c>
      <c r="K71" s="182" t="s">
        <v>169</v>
      </c>
      <c r="L71" s="182" t="s">
        <v>169</v>
      </c>
      <c r="M71" s="182" t="s">
        <v>169</v>
      </c>
      <c r="N71" s="182" t="s">
        <v>169</v>
      </c>
      <c r="O71" s="182" t="s">
        <v>169</v>
      </c>
      <c r="P71" s="182" t="s">
        <v>169</v>
      </c>
      <c r="Q71" s="182" t="s">
        <v>169</v>
      </c>
      <c r="R71" s="182" t="s">
        <v>169</v>
      </c>
      <c r="S71" s="182" t="s">
        <v>169</v>
      </c>
      <c r="T71" s="182" t="s">
        <v>169</v>
      </c>
      <c r="U71" s="182" t="s">
        <v>169</v>
      </c>
      <c r="V71" s="182" t="s">
        <v>169</v>
      </c>
      <c r="W71" s="182" t="s">
        <v>169</v>
      </c>
      <c r="X71" s="182" t="s">
        <v>169</v>
      </c>
      <c r="Y71" s="182" t="s">
        <v>169</v>
      </c>
      <c r="Z71" s="182" t="s">
        <v>169</v>
      </c>
      <c r="AA71" s="182" t="s">
        <v>169</v>
      </c>
      <c r="AB71" s="35" t="s">
        <v>153</v>
      </c>
      <c r="AC71" s="35">
        <v>1.4846002199453201</v>
      </c>
      <c r="AD71" s="35">
        <v>2.5307101545149999</v>
      </c>
      <c r="AE71" s="35">
        <v>1.19583926909941</v>
      </c>
      <c r="AF71" s="35">
        <v>3.2156773070314899</v>
      </c>
      <c r="AG71" s="35">
        <v>5.5186359179098003</v>
      </c>
      <c r="AH71" s="35">
        <v>4.0225088189380402</v>
      </c>
      <c r="AI71" s="35">
        <v>4.3941183013393799</v>
      </c>
      <c r="AJ71" s="35">
        <v>3.1171302249942201</v>
      </c>
      <c r="AK71" s="35">
        <v>2.6223152515563002</v>
      </c>
      <c r="AL71" s="35">
        <v>3.3553881173901301</v>
      </c>
      <c r="AM71" s="35">
        <v>3.2322255718578701</v>
      </c>
      <c r="AN71" s="35">
        <v>4.7036494855038598</v>
      </c>
      <c r="AO71" s="35">
        <v>1.6417462282504001</v>
      </c>
      <c r="AP71" s="35">
        <v>1.97346943279215</v>
      </c>
      <c r="AQ71" s="35">
        <v>4.7301676449807504</v>
      </c>
      <c r="AR71" s="35">
        <v>2.4310890088230699</v>
      </c>
      <c r="AS71" s="35">
        <v>3.1913488705270301</v>
      </c>
      <c r="AT71" s="35">
        <v>6.5672642123564904</v>
      </c>
      <c r="AU71" s="35">
        <v>-1.9561785316453399</v>
      </c>
      <c r="AV71" s="35">
        <v>4.72525480109858</v>
      </c>
      <c r="AW71" s="35">
        <v>-1.6593705562902099</v>
      </c>
      <c r="AX71" s="35">
        <v>4.2508268795288</v>
      </c>
      <c r="AY71" s="35">
        <v>4.0827337674542097</v>
      </c>
      <c r="AZ71" s="35">
        <v>4.1584426745349301</v>
      </c>
      <c r="BA71" s="35">
        <v>1.46958146676524</v>
      </c>
      <c r="BB71" s="35">
        <v>2.5608450145089301</v>
      </c>
      <c r="BC71" s="35">
        <v>10.9954752776533</v>
      </c>
      <c r="BD71" s="35">
        <v>5.1736453943865204</v>
      </c>
      <c r="BE71" s="35">
        <v>4.34755430649194</v>
      </c>
      <c r="BF71" s="35">
        <v>2.7956631530281699</v>
      </c>
      <c r="BG71" s="35">
        <v>4.0599933594154498</v>
      </c>
      <c r="BH71" s="35">
        <v>3.2643607844757598</v>
      </c>
      <c r="BI71" s="35">
        <v>2.7956096551341001</v>
      </c>
    </row>
    <row r="72" spans="1:61" x14ac:dyDescent="0.25">
      <c r="A72" s="81" t="s">
        <v>170</v>
      </c>
      <c r="B72" s="182" t="s">
        <v>169</v>
      </c>
      <c r="C72" s="182" t="s">
        <v>169</v>
      </c>
      <c r="D72" s="182" t="s">
        <v>169</v>
      </c>
      <c r="E72" s="182" t="s">
        <v>169</v>
      </c>
      <c r="F72" s="182" t="s">
        <v>169</v>
      </c>
      <c r="G72" s="182" t="s">
        <v>169</v>
      </c>
      <c r="H72" s="182" t="s">
        <v>169</v>
      </c>
      <c r="I72" s="182" t="s">
        <v>169</v>
      </c>
      <c r="J72" s="182" t="s">
        <v>169</v>
      </c>
      <c r="K72" s="182" t="s">
        <v>169</v>
      </c>
      <c r="L72" s="182" t="s">
        <v>169</v>
      </c>
      <c r="M72" s="182" t="s">
        <v>169</v>
      </c>
      <c r="N72" s="182" t="s">
        <v>169</v>
      </c>
      <c r="O72" s="182" t="s">
        <v>169</v>
      </c>
      <c r="P72" s="182" t="s">
        <v>169</v>
      </c>
      <c r="Q72" s="182" t="s">
        <v>169</v>
      </c>
      <c r="R72" s="182" t="s">
        <v>169</v>
      </c>
      <c r="S72" s="182" t="s">
        <v>169</v>
      </c>
      <c r="T72" s="182" t="s">
        <v>169</v>
      </c>
      <c r="U72" s="182" t="s">
        <v>169</v>
      </c>
      <c r="V72" s="182" t="s">
        <v>169</v>
      </c>
      <c r="W72" s="182" t="s">
        <v>169</v>
      </c>
      <c r="X72" s="182" t="s">
        <v>169</v>
      </c>
      <c r="Y72" s="182" t="s">
        <v>169</v>
      </c>
      <c r="Z72" s="182" t="s">
        <v>169</v>
      </c>
      <c r="AA72" s="182" t="s">
        <v>169</v>
      </c>
      <c r="AB72" s="35" t="s">
        <v>153</v>
      </c>
      <c r="AC72" s="35">
        <v>1.21404940544803</v>
      </c>
      <c r="AD72" s="35">
        <v>2.4935855043920299</v>
      </c>
      <c r="AE72" s="35">
        <v>1.39980549469196</v>
      </c>
      <c r="AF72" s="35">
        <v>3.5736036706513801</v>
      </c>
      <c r="AG72" s="35">
        <v>4.1483525936676404</v>
      </c>
      <c r="AH72" s="35">
        <v>4.7422124698909096</v>
      </c>
      <c r="AI72" s="35">
        <v>4.2811785561334101</v>
      </c>
      <c r="AJ72" s="35">
        <v>3.4795989028030898</v>
      </c>
      <c r="AK72" s="35">
        <v>3.1301766093905701</v>
      </c>
      <c r="AL72" s="35">
        <v>3.0419029008714999</v>
      </c>
      <c r="AM72" s="35">
        <v>2.5322633626632101</v>
      </c>
      <c r="AN72" s="35">
        <v>3.2994137702793598</v>
      </c>
      <c r="AO72" s="35">
        <v>3.60490374646443</v>
      </c>
      <c r="AP72" s="35">
        <v>2.84187498573039</v>
      </c>
      <c r="AQ72" s="35">
        <v>1.8712752873234499</v>
      </c>
      <c r="AR72" s="35">
        <v>1.82187765928317</v>
      </c>
      <c r="AS72" s="35">
        <v>2.65502847744321</v>
      </c>
      <c r="AT72" s="35">
        <v>0.776846354214622</v>
      </c>
      <c r="AU72" s="35">
        <v>0.28037348541256601</v>
      </c>
      <c r="AV72" s="35">
        <v>1.5385767369133601</v>
      </c>
      <c r="AW72" s="35">
        <v>2.0882963144448898</v>
      </c>
      <c r="AX72" s="35">
        <v>2.4047417666000799</v>
      </c>
      <c r="AY72" s="35">
        <v>2.3100720402946799</v>
      </c>
      <c r="AZ72" s="35">
        <v>2.3511233928042801</v>
      </c>
      <c r="BA72" s="35">
        <v>2.30751042538619</v>
      </c>
      <c r="BB72" s="35">
        <v>1.11833459672837</v>
      </c>
      <c r="BC72" s="35">
        <v>7.3905513943683498</v>
      </c>
      <c r="BD72" s="35">
        <v>5.4202247664834502</v>
      </c>
      <c r="BE72" s="35">
        <v>4.5793129588940698</v>
      </c>
      <c r="BF72" s="35">
        <v>4.0016813090953702</v>
      </c>
      <c r="BG72" s="35">
        <v>3.8642392356833302</v>
      </c>
      <c r="BH72" s="35">
        <v>3.4139133853952099</v>
      </c>
      <c r="BI72" s="35">
        <v>3.2273938095137802</v>
      </c>
    </row>
    <row r="73" spans="1:61" x14ac:dyDescent="0.25">
      <c r="A73" s="81" t="s">
        <v>171</v>
      </c>
      <c r="B73" s="182" t="s">
        <v>169</v>
      </c>
      <c r="C73" s="182" t="s">
        <v>169</v>
      </c>
      <c r="D73" s="182" t="s">
        <v>169</v>
      </c>
      <c r="E73" s="182" t="s">
        <v>169</v>
      </c>
      <c r="F73" s="182" t="s">
        <v>169</v>
      </c>
      <c r="G73" s="182" t="s">
        <v>169</v>
      </c>
      <c r="H73" s="182" t="s">
        <v>169</v>
      </c>
      <c r="I73" s="182" t="s">
        <v>169</v>
      </c>
      <c r="J73" s="182" t="s">
        <v>169</v>
      </c>
      <c r="K73" s="182" t="s">
        <v>169</v>
      </c>
      <c r="L73" s="182" t="s">
        <v>169</v>
      </c>
      <c r="M73" s="182" t="s">
        <v>169</v>
      </c>
      <c r="N73" s="182" t="s">
        <v>169</v>
      </c>
      <c r="O73" s="182" t="s">
        <v>169</v>
      </c>
      <c r="P73" s="182" t="s">
        <v>169</v>
      </c>
      <c r="Q73" s="182" t="s">
        <v>169</v>
      </c>
      <c r="R73" s="182" t="s">
        <v>169</v>
      </c>
      <c r="S73" s="182" t="s">
        <v>169</v>
      </c>
      <c r="T73" s="182" t="s">
        <v>169</v>
      </c>
      <c r="U73" s="182" t="s">
        <v>169</v>
      </c>
      <c r="V73" s="182" t="s">
        <v>169</v>
      </c>
      <c r="W73" s="182" t="s">
        <v>169</v>
      </c>
      <c r="X73" s="182" t="s">
        <v>169</v>
      </c>
      <c r="Y73" s="182" t="s">
        <v>169</v>
      </c>
      <c r="Z73" s="182" t="s">
        <v>169</v>
      </c>
      <c r="AA73" s="182" t="s">
        <v>169</v>
      </c>
      <c r="AB73" s="35" t="s">
        <v>153</v>
      </c>
      <c r="AC73" s="35">
        <v>4.3610220369356902</v>
      </c>
      <c r="AD73" s="35">
        <v>5.4715567019156603</v>
      </c>
      <c r="AE73" s="35">
        <v>0.76997813688091099</v>
      </c>
      <c r="AF73" s="35">
        <v>4.5953366433746101</v>
      </c>
      <c r="AG73" s="35">
        <v>0.53284628053404903</v>
      </c>
      <c r="AH73" s="35">
        <v>6.5549388984765597</v>
      </c>
      <c r="AI73" s="35">
        <v>3.5377257304100902</v>
      </c>
      <c r="AJ73" s="35">
        <v>2.0117929969067201</v>
      </c>
      <c r="AK73" s="35">
        <v>2.94155592366827</v>
      </c>
      <c r="AL73" s="35">
        <v>1.9678660448277501</v>
      </c>
      <c r="AM73" s="35">
        <v>2.9249843597118002</v>
      </c>
      <c r="AN73" s="35">
        <v>1.78602464795268</v>
      </c>
      <c r="AO73" s="35">
        <v>0.40744245930957002</v>
      </c>
      <c r="AP73" s="35">
        <v>3.9499313287309601</v>
      </c>
      <c r="AQ73" s="35">
        <v>1.8190340994340699</v>
      </c>
      <c r="AR73" s="35">
        <v>5.0896055959798003</v>
      </c>
      <c r="AS73" s="35">
        <v>5.74164293502613</v>
      </c>
      <c r="AT73" s="35">
        <v>2.5548288141385999E-2</v>
      </c>
      <c r="AU73" s="35">
        <v>1.95559590690462</v>
      </c>
      <c r="AV73" s="35">
        <v>0.69196768910508899</v>
      </c>
      <c r="AW73" s="35">
        <v>0.98844125862633803</v>
      </c>
      <c r="AX73" s="35">
        <v>2.8840893003064401</v>
      </c>
      <c r="AY73" s="35">
        <v>3.2738065639036602</v>
      </c>
      <c r="AZ73" s="35">
        <v>4.8426631251184302</v>
      </c>
      <c r="BA73" s="35">
        <v>0.65612803537751196</v>
      </c>
      <c r="BB73" s="35">
        <v>3.0273253628823502</v>
      </c>
      <c r="BC73" s="35">
        <v>4.5628400164107399</v>
      </c>
      <c r="BD73" s="35">
        <v>5.1402505392624098</v>
      </c>
      <c r="BE73" s="35">
        <v>4.0637595726416196</v>
      </c>
      <c r="BF73" s="35">
        <v>3.3570781732568999</v>
      </c>
      <c r="BG73" s="35">
        <v>3.11411284045287</v>
      </c>
      <c r="BH73" s="35">
        <v>2.9324113465034198</v>
      </c>
      <c r="BI73" s="35">
        <v>2.7125050371055401</v>
      </c>
    </row>
    <row r="74" spans="1:61" x14ac:dyDescent="0.25">
      <c r="A74" s="81" t="s">
        <v>172</v>
      </c>
      <c r="B74" s="182" t="s">
        <v>169</v>
      </c>
      <c r="C74" s="182" t="s">
        <v>169</v>
      </c>
      <c r="D74" s="182" t="s">
        <v>169</v>
      </c>
      <c r="E74" s="182" t="s">
        <v>169</v>
      </c>
      <c r="F74" s="182" t="s">
        <v>169</v>
      </c>
      <c r="G74" s="182" t="s">
        <v>169</v>
      </c>
      <c r="H74" s="182" t="s">
        <v>169</v>
      </c>
      <c r="I74" s="182" t="s">
        <v>169</v>
      </c>
      <c r="J74" s="182" t="s">
        <v>169</v>
      </c>
      <c r="K74" s="182" t="s">
        <v>169</v>
      </c>
      <c r="L74" s="182" t="s">
        <v>169</v>
      </c>
      <c r="M74" s="182" t="s">
        <v>169</v>
      </c>
      <c r="N74" s="182" t="s">
        <v>169</v>
      </c>
      <c r="O74" s="182" t="s">
        <v>169</v>
      </c>
      <c r="P74" s="182" t="s">
        <v>169</v>
      </c>
      <c r="Q74" s="182" t="s">
        <v>169</v>
      </c>
      <c r="R74" s="182" t="s">
        <v>169</v>
      </c>
      <c r="S74" s="182" t="s">
        <v>169</v>
      </c>
      <c r="T74" s="182" t="s">
        <v>169</v>
      </c>
      <c r="U74" s="182" t="s">
        <v>169</v>
      </c>
      <c r="V74" s="182" t="s">
        <v>169</v>
      </c>
      <c r="W74" s="182" t="s">
        <v>169</v>
      </c>
      <c r="X74" s="182" t="s">
        <v>169</v>
      </c>
      <c r="Y74" s="182" t="s">
        <v>169</v>
      </c>
      <c r="Z74" s="182" t="s">
        <v>169</v>
      </c>
      <c r="AA74" s="182" t="s">
        <v>169</v>
      </c>
      <c r="AB74" s="35" t="s">
        <v>153</v>
      </c>
      <c r="AC74" s="35">
        <v>0.83429008802164994</v>
      </c>
      <c r="AD74" s="35">
        <v>0.226278532032609</v>
      </c>
      <c r="AE74" s="35">
        <v>0.61059824089562098</v>
      </c>
      <c r="AF74" s="35">
        <v>1.3772010440572999</v>
      </c>
      <c r="AG74" s="35">
        <v>3.33760449122562</v>
      </c>
      <c r="AH74" s="35">
        <v>3.9217907471223601</v>
      </c>
      <c r="AI74" s="35">
        <v>2.7588493458060799</v>
      </c>
      <c r="AJ74" s="35">
        <v>2.1541203267236</v>
      </c>
      <c r="AK74" s="35">
        <v>0.84441388375571202</v>
      </c>
      <c r="AL74" s="35">
        <v>1.21771560899311</v>
      </c>
      <c r="AM74" s="35">
        <v>2.3932006262580301</v>
      </c>
      <c r="AN74" s="35">
        <v>2.8161691434510399</v>
      </c>
      <c r="AO74" s="35">
        <v>3.5369931228865998</v>
      </c>
      <c r="AP74" s="35">
        <v>0.96185864751181505</v>
      </c>
      <c r="AQ74" s="35">
        <v>3.0548717613148</v>
      </c>
      <c r="AR74" s="35">
        <v>0.92979124852512496</v>
      </c>
      <c r="AS74" s="35">
        <v>0.78727569911738504</v>
      </c>
      <c r="AT74" s="35">
        <v>1.5835198331684901</v>
      </c>
      <c r="AU74" s="35">
        <v>0.27347949774547697</v>
      </c>
      <c r="AV74" s="35">
        <v>-0.29324266893323597</v>
      </c>
      <c r="AW74" s="35">
        <v>-0.20608558613167699</v>
      </c>
      <c r="AX74" s="35">
        <v>1.32292941277827</v>
      </c>
      <c r="AY74" s="35">
        <v>2.1567976495355801</v>
      </c>
      <c r="AZ74" s="35">
        <v>2.24926536895107</v>
      </c>
      <c r="BA74" s="35">
        <v>1.5189862123928399</v>
      </c>
      <c r="BB74" s="35">
        <v>3.2136355809746702</v>
      </c>
      <c r="BC74" s="35">
        <v>6.2982774659820402</v>
      </c>
      <c r="BD74" s="35">
        <v>4.0881167178357298</v>
      </c>
      <c r="BE74" s="35">
        <v>3.05738611516351</v>
      </c>
      <c r="BF74" s="35">
        <v>1.90271274430749</v>
      </c>
      <c r="BG74" s="35">
        <v>1.8935797908624199</v>
      </c>
      <c r="BH74" s="35">
        <v>1.9098592254947599</v>
      </c>
      <c r="BI74" s="35">
        <v>1.90043079111668</v>
      </c>
    </row>
    <row r="75" spans="1:61" x14ac:dyDescent="0.25">
      <c r="A75" s="81" t="s">
        <v>173</v>
      </c>
      <c r="B75" s="182" t="s">
        <v>169</v>
      </c>
      <c r="C75" s="182" t="s">
        <v>169</v>
      </c>
      <c r="D75" s="182" t="s">
        <v>169</v>
      </c>
      <c r="E75" s="182" t="s">
        <v>169</v>
      </c>
      <c r="F75" s="182" t="s">
        <v>169</v>
      </c>
      <c r="G75" s="182" t="s">
        <v>169</v>
      </c>
      <c r="H75" s="182" t="s">
        <v>169</v>
      </c>
      <c r="I75" s="182" t="s">
        <v>169</v>
      </c>
      <c r="J75" s="182" t="s">
        <v>169</v>
      </c>
      <c r="K75" s="182" t="s">
        <v>169</v>
      </c>
      <c r="L75" s="182" t="s">
        <v>169</v>
      </c>
      <c r="M75" s="182" t="s">
        <v>169</v>
      </c>
      <c r="N75" s="182" t="s">
        <v>169</v>
      </c>
      <c r="O75" s="182" t="s">
        <v>169</v>
      </c>
      <c r="P75" s="182" t="s">
        <v>169</v>
      </c>
      <c r="Q75" s="182" t="s">
        <v>169</v>
      </c>
      <c r="R75" s="182" t="s">
        <v>169</v>
      </c>
      <c r="S75" s="182" t="s">
        <v>169</v>
      </c>
      <c r="T75" s="182" t="s">
        <v>169</v>
      </c>
      <c r="U75" s="182" t="s">
        <v>169</v>
      </c>
      <c r="V75" s="182" t="s">
        <v>169</v>
      </c>
      <c r="W75" s="182" t="s">
        <v>169</v>
      </c>
      <c r="X75" s="182" t="s">
        <v>169</v>
      </c>
      <c r="Y75" s="182" t="s">
        <v>169</v>
      </c>
      <c r="Z75" s="182" t="s">
        <v>169</v>
      </c>
      <c r="AA75" s="182" t="s">
        <v>169</v>
      </c>
      <c r="AB75" s="35" t="s">
        <v>153</v>
      </c>
      <c r="AC75" s="35">
        <v>0.61452242277366698</v>
      </c>
      <c r="AD75" s="35">
        <v>2.2604110849902201</v>
      </c>
      <c r="AE75" s="35">
        <v>2.8144191750842902</v>
      </c>
      <c r="AF75" s="35">
        <v>2.0927012393939299</v>
      </c>
      <c r="AG75" s="35">
        <v>3.05268337143989</v>
      </c>
      <c r="AH75" s="35">
        <v>2.97352453558715</v>
      </c>
      <c r="AI75" s="35">
        <v>3.61587994843959</v>
      </c>
      <c r="AJ75" s="35">
        <v>1.4865705000585401</v>
      </c>
      <c r="AK75" s="35">
        <v>2.83000920184588</v>
      </c>
      <c r="AL75" s="35">
        <v>3.1262351698928499</v>
      </c>
      <c r="AM75" s="35">
        <v>2.8844440084275802</v>
      </c>
      <c r="AN75" s="35">
        <v>2.15384604917495</v>
      </c>
      <c r="AO75" s="35">
        <v>2.9172970820092998</v>
      </c>
      <c r="AP75" s="35">
        <v>3.17942519342798</v>
      </c>
      <c r="AQ75" s="35">
        <v>2.6011911880340799</v>
      </c>
      <c r="AR75" s="35">
        <v>1.4043932650181601</v>
      </c>
      <c r="AS75" s="35">
        <v>1.91566504926919</v>
      </c>
      <c r="AT75" s="35">
        <v>1.22644092748128</v>
      </c>
      <c r="AU75" s="35">
        <v>0.23664627429622601</v>
      </c>
      <c r="AV75" s="35">
        <v>1.8976843105296799</v>
      </c>
      <c r="AW75" s="35">
        <v>2.0640679112176898</v>
      </c>
      <c r="AX75" s="35">
        <v>1.9757848024817499</v>
      </c>
      <c r="AY75" s="35">
        <v>2.8070447258436801</v>
      </c>
      <c r="AZ75" s="35">
        <v>2.98393449342707</v>
      </c>
      <c r="BA75" s="35">
        <v>4.8678142473192096</v>
      </c>
      <c r="BB75" s="35">
        <v>3.1617950341780801</v>
      </c>
      <c r="BC75" s="35">
        <v>9.7138755949311495</v>
      </c>
      <c r="BD75" s="35">
        <v>5.5997900995921697</v>
      </c>
      <c r="BE75" s="35">
        <v>4.3277554206898596</v>
      </c>
      <c r="BF75" s="35">
        <v>3.71368176647402</v>
      </c>
      <c r="BG75" s="35">
        <v>3.7247310830682099</v>
      </c>
      <c r="BH75" s="35">
        <v>3.28930388941084</v>
      </c>
      <c r="BI75" s="35">
        <v>3.1251625450274401</v>
      </c>
    </row>
    <row r="76" spans="1:61" x14ac:dyDescent="0.25">
      <c r="A76" s="81" t="s">
        <v>199</v>
      </c>
      <c r="B76" s="182" t="s">
        <v>169</v>
      </c>
      <c r="C76" s="182" t="s">
        <v>169</v>
      </c>
      <c r="D76" s="182" t="s">
        <v>169</v>
      </c>
      <c r="E76" s="182" t="s">
        <v>169</v>
      </c>
      <c r="F76" s="182" t="s">
        <v>169</v>
      </c>
      <c r="G76" s="182" t="s">
        <v>169</v>
      </c>
      <c r="H76" s="182" t="s">
        <v>169</v>
      </c>
      <c r="I76" s="182" t="s">
        <v>169</v>
      </c>
      <c r="J76" s="182" t="s">
        <v>169</v>
      </c>
      <c r="K76" s="182" t="s">
        <v>169</v>
      </c>
      <c r="L76" s="182" t="s">
        <v>169</v>
      </c>
      <c r="M76" s="182" t="s">
        <v>169</v>
      </c>
      <c r="N76" s="182" t="s">
        <v>169</v>
      </c>
      <c r="O76" s="182" t="s">
        <v>169</v>
      </c>
      <c r="P76" s="182" t="s">
        <v>169</v>
      </c>
      <c r="Q76" s="182" t="s">
        <v>169</v>
      </c>
      <c r="R76" s="182" t="s">
        <v>169</v>
      </c>
      <c r="S76" s="182" t="s">
        <v>169</v>
      </c>
      <c r="T76" s="182" t="s">
        <v>169</v>
      </c>
      <c r="U76" s="182" t="s">
        <v>169</v>
      </c>
      <c r="V76" s="182" t="s">
        <v>169</v>
      </c>
      <c r="W76" s="182" t="s">
        <v>169</v>
      </c>
      <c r="X76" s="182" t="s">
        <v>169</v>
      </c>
      <c r="Y76" s="182" t="s">
        <v>169</v>
      </c>
      <c r="Z76" s="182" t="s">
        <v>169</v>
      </c>
      <c r="AA76" s="182" t="s">
        <v>169</v>
      </c>
      <c r="AB76" s="35" t="s">
        <v>153</v>
      </c>
      <c r="AC76" s="35">
        <v>3.9283910432685899E-2</v>
      </c>
      <c r="AD76" s="35">
        <v>3.1263979323027802</v>
      </c>
      <c r="AE76" s="35">
        <v>2.4758510738066102</v>
      </c>
      <c r="AF76" s="35">
        <v>2.51222765673631</v>
      </c>
      <c r="AG76" s="35">
        <v>5.5539242417886703</v>
      </c>
      <c r="AH76" s="35">
        <v>6.3133340981224499</v>
      </c>
      <c r="AI76" s="35">
        <v>6.9801189267605999</v>
      </c>
      <c r="AJ76" s="35">
        <v>2.52107006710292</v>
      </c>
      <c r="AK76" s="35">
        <v>-0.31886361046321599</v>
      </c>
      <c r="AL76" s="35">
        <v>0.30538478373280897</v>
      </c>
      <c r="AM76" s="35">
        <v>0.557879646835024</v>
      </c>
      <c r="AN76" s="35">
        <v>2.0091612951941298</v>
      </c>
      <c r="AO76" s="35">
        <v>2.3963433268150198</v>
      </c>
      <c r="AP76" s="35">
        <v>1.1597656652261299</v>
      </c>
      <c r="AQ76" s="35">
        <v>1.3280410009022201</v>
      </c>
      <c r="AR76" s="35">
        <v>-0.77682860469779902</v>
      </c>
      <c r="AS76" s="35">
        <v>3.9910909350627799</v>
      </c>
      <c r="AT76" s="35">
        <v>1.88681993807969</v>
      </c>
      <c r="AU76" s="35">
        <v>2.5418256733011901E-2</v>
      </c>
      <c r="AV76" s="35">
        <v>-0.43962345419825699</v>
      </c>
      <c r="AW76" s="35">
        <v>1.1607370044343099</v>
      </c>
      <c r="AX76" s="35">
        <v>1.00467611779989</v>
      </c>
      <c r="AY76" s="35">
        <v>2.6015552436583498</v>
      </c>
      <c r="AZ76" s="35">
        <v>2.85588989092787</v>
      </c>
      <c r="BA76" s="35">
        <v>2.6220243842080202</v>
      </c>
      <c r="BB76" s="35">
        <v>3.8369337284994698</v>
      </c>
      <c r="BC76" s="35">
        <v>1.92897721068279</v>
      </c>
      <c r="BD76" s="35">
        <v>5.5422620083215097</v>
      </c>
      <c r="BE76" s="35">
        <v>5.5909507352795504</v>
      </c>
      <c r="BF76" s="35">
        <v>2.7895841904747698</v>
      </c>
      <c r="BG76" s="35">
        <v>2.9719921966118599</v>
      </c>
      <c r="BH76" s="35">
        <v>2.5328374298540601</v>
      </c>
      <c r="BI76" s="35">
        <v>2.2948706175155</v>
      </c>
    </row>
    <row r="77" spans="1:61" x14ac:dyDescent="0.25">
      <c r="A77" s="81" t="s">
        <v>206</v>
      </c>
      <c r="B77" s="182" t="s">
        <v>169</v>
      </c>
      <c r="C77" s="182" t="s">
        <v>169</v>
      </c>
      <c r="D77" s="182" t="s">
        <v>169</v>
      </c>
      <c r="E77" s="182" t="s">
        <v>169</v>
      </c>
      <c r="F77" s="182" t="s">
        <v>169</v>
      </c>
      <c r="G77" s="182" t="s">
        <v>169</v>
      </c>
      <c r="H77" s="182" t="s">
        <v>169</v>
      </c>
      <c r="I77" s="182" t="s">
        <v>169</v>
      </c>
      <c r="J77" s="182" t="s">
        <v>169</v>
      </c>
      <c r="K77" s="182" t="s">
        <v>169</v>
      </c>
      <c r="L77" s="182" t="s">
        <v>169</v>
      </c>
      <c r="M77" s="182" t="s">
        <v>169</v>
      </c>
      <c r="N77" s="182" t="s">
        <v>169</v>
      </c>
      <c r="O77" s="182" t="s">
        <v>169</v>
      </c>
      <c r="P77" s="182" t="s">
        <v>169</v>
      </c>
      <c r="Q77" s="182" t="s">
        <v>169</v>
      </c>
      <c r="R77" s="182" t="s">
        <v>169</v>
      </c>
      <c r="S77" s="182" t="s">
        <v>169</v>
      </c>
      <c r="T77" s="182" t="s">
        <v>169</v>
      </c>
      <c r="U77" s="182" t="s">
        <v>169</v>
      </c>
      <c r="V77" s="182" t="s">
        <v>169</v>
      </c>
      <c r="W77" s="182" t="s">
        <v>169</v>
      </c>
      <c r="X77" s="182" t="s">
        <v>169</v>
      </c>
      <c r="Y77" s="182" t="s">
        <v>169</v>
      </c>
      <c r="Z77" s="182" t="s">
        <v>169</v>
      </c>
      <c r="AA77" s="182" t="s">
        <v>169</v>
      </c>
      <c r="AB77" s="35" t="s">
        <v>153</v>
      </c>
      <c r="AC77" s="35">
        <v>1.2279635258358701</v>
      </c>
      <c r="AD77" s="35">
        <v>4.6005813370752602</v>
      </c>
      <c r="AE77" s="35">
        <v>3.9115011202389902</v>
      </c>
      <c r="AF77" s="35">
        <v>2.0156385751520598</v>
      </c>
      <c r="AG77" s="35">
        <v>6.6057161683551504</v>
      </c>
      <c r="AH77" s="35">
        <v>6.7965496728138</v>
      </c>
      <c r="AI77" s="35">
        <v>7.7896992345309002</v>
      </c>
      <c r="AJ77" s="35">
        <v>2.20004316994113</v>
      </c>
      <c r="AK77" s="35">
        <v>1.0184171602700701E-2</v>
      </c>
      <c r="AL77" s="35">
        <v>0.41219696423762098</v>
      </c>
      <c r="AM77" s="35">
        <v>-0.23011109964745599</v>
      </c>
      <c r="AN77" s="35">
        <v>1.90729349899204</v>
      </c>
      <c r="AO77" s="35">
        <v>3.8725483232921101</v>
      </c>
      <c r="AP77" s="35">
        <v>1.30975688449975</v>
      </c>
      <c r="AQ77" s="35">
        <v>1.93514667280743</v>
      </c>
      <c r="AR77" s="35">
        <v>-2.0684225975189601</v>
      </c>
      <c r="AS77" s="35">
        <v>7.0359587269455597</v>
      </c>
      <c r="AT77" s="35">
        <v>-1.1982783737759899</v>
      </c>
      <c r="AU77" s="35">
        <v>2.08174686036662</v>
      </c>
      <c r="AV77" s="35">
        <v>-0.43962345295572902</v>
      </c>
      <c r="AW77" s="35">
        <v>1.6139486647656101</v>
      </c>
      <c r="AX77" s="35">
        <v>1.1780513717895</v>
      </c>
      <c r="AY77" s="35">
        <v>2.97574091417188</v>
      </c>
      <c r="AZ77" s="35">
        <v>4.7025384139132198</v>
      </c>
      <c r="BA77" s="35">
        <v>2.91939233389202</v>
      </c>
      <c r="BB77" s="35">
        <v>3.4695937421146401</v>
      </c>
      <c r="BC77" s="35">
        <v>2.0429315030633202</v>
      </c>
      <c r="BD77" s="35">
        <v>5.9777824295896202</v>
      </c>
      <c r="BE77" s="35">
        <v>5.8597609794238403</v>
      </c>
      <c r="BF77" s="35">
        <v>3.01673740684152</v>
      </c>
      <c r="BG77" s="35">
        <v>3.3151715831259301</v>
      </c>
      <c r="BH77" s="35">
        <v>2.8013027935838402</v>
      </c>
      <c r="BI77" s="35">
        <v>2.5406968761571398</v>
      </c>
    </row>
    <row r="78" spans="1:61" x14ac:dyDescent="0.25">
      <c r="A78" s="50" t="s">
        <v>200</v>
      </c>
      <c r="B78" s="182" t="s">
        <v>169</v>
      </c>
      <c r="C78" s="182" t="s">
        <v>169</v>
      </c>
      <c r="D78" s="182" t="s">
        <v>169</v>
      </c>
      <c r="E78" s="182" t="s">
        <v>169</v>
      </c>
      <c r="F78" s="182" t="s">
        <v>169</v>
      </c>
      <c r="G78" s="182" t="s">
        <v>169</v>
      </c>
      <c r="H78" s="182" t="s">
        <v>169</v>
      </c>
      <c r="I78" s="182" t="s">
        <v>169</v>
      </c>
      <c r="J78" s="182" t="s">
        <v>169</v>
      </c>
      <c r="K78" s="182" t="s">
        <v>169</v>
      </c>
      <c r="L78" s="182" t="s">
        <v>169</v>
      </c>
      <c r="M78" s="182" t="s">
        <v>169</v>
      </c>
      <c r="N78" s="182" t="s">
        <v>169</v>
      </c>
      <c r="O78" s="182" t="s">
        <v>169</v>
      </c>
      <c r="P78" s="182" t="s">
        <v>169</v>
      </c>
      <c r="Q78" s="182" t="s">
        <v>169</v>
      </c>
      <c r="R78" s="182" t="s">
        <v>169</v>
      </c>
      <c r="S78" s="182" t="s">
        <v>169</v>
      </c>
      <c r="T78" s="182" t="s">
        <v>169</v>
      </c>
      <c r="U78" s="182" t="s">
        <v>169</v>
      </c>
      <c r="V78" s="182" t="s">
        <v>169</v>
      </c>
      <c r="W78" s="182" t="s">
        <v>169</v>
      </c>
      <c r="X78" s="182" t="s">
        <v>169</v>
      </c>
      <c r="Y78" s="182" t="s">
        <v>169</v>
      </c>
      <c r="Z78" s="182" t="s">
        <v>169</v>
      </c>
      <c r="AA78" s="182" t="s">
        <v>169</v>
      </c>
      <c r="AB78" s="35" t="s">
        <v>153</v>
      </c>
      <c r="AC78" s="35">
        <v>-0.97977902855951304</v>
      </c>
      <c r="AD78" s="35">
        <v>1.6761979885624201</v>
      </c>
      <c r="AE78" s="35">
        <v>1.0269455436216399</v>
      </c>
      <c r="AF78" s="35">
        <v>3.0327868852459101</v>
      </c>
      <c r="AG78" s="35">
        <v>4.46230124807661</v>
      </c>
      <c r="AH78" s="35">
        <v>5.8017791072974898</v>
      </c>
      <c r="AI78" s="35">
        <v>6.1035063034211401</v>
      </c>
      <c r="AJ78" s="35">
        <v>2.8825124974573701</v>
      </c>
      <c r="AK78" s="35">
        <v>-0.69736254739511905</v>
      </c>
      <c r="AL78" s="35">
        <v>0.17980194385232001</v>
      </c>
      <c r="AM78" s="35">
        <v>1.21291316519916</v>
      </c>
      <c r="AN78" s="35">
        <v>2.0910985267370599</v>
      </c>
      <c r="AO78" s="35">
        <v>1.43278750136031</v>
      </c>
      <c r="AP78" s="35">
        <v>1.0613796624747001</v>
      </c>
      <c r="AQ78" s="35">
        <v>0.93083030305902703</v>
      </c>
      <c r="AR78" s="35">
        <v>0.11569072852029</v>
      </c>
      <c r="AS78" s="35">
        <v>1.8000000458949299</v>
      </c>
      <c r="AT78" s="35">
        <v>4.2000000260169497</v>
      </c>
      <c r="AU78" s="35">
        <v>-1.40000000159252</v>
      </c>
      <c r="AV78" s="35">
        <v>-0.43962345476621401</v>
      </c>
      <c r="AW78" s="35">
        <v>0.95533576280619803</v>
      </c>
      <c r="AX78" s="35">
        <v>0.92743150024650101</v>
      </c>
      <c r="AY78" s="35">
        <v>2.4291030884643998</v>
      </c>
      <c r="AZ78" s="35">
        <v>1.9678045417113701</v>
      </c>
      <c r="BA78" s="35">
        <v>2.7409419890436699</v>
      </c>
      <c r="BB78" s="35">
        <v>4.4089413156414503</v>
      </c>
      <c r="BC78" s="35">
        <v>1.89008043775662</v>
      </c>
      <c r="BD78" s="35">
        <v>5.3058275501019203</v>
      </c>
      <c r="BE78" s="35">
        <v>5.4462734296161397</v>
      </c>
      <c r="BF78" s="35">
        <v>2.6640530373422999</v>
      </c>
      <c r="BG78" s="35">
        <v>2.77796454060686</v>
      </c>
      <c r="BH78" s="35">
        <v>2.3789683284465299</v>
      </c>
      <c r="BI78" s="35">
        <v>2.15036859778581</v>
      </c>
    </row>
    <row r="79" spans="1:61" x14ac:dyDescent="0.25">
      <c r="A79" s="50" t="s">
        <v>182</v>
      </c>
      <c r="B79" s="182" t="s">
        <v>169</v>
      </c>
      <c r="C79" s="182" t="s">
        <v>169</v>
      </c>
      <c r="D79" s="182" t="s">
        <v>169</v>
      </c>
      <c r="E79" s="182" t="s">
        <v>169</v>
      </c>
      <c r="F79" s="182" t="s">
        <v>169</v>
      </c>
      <c r="G79" s="182" t="s">
        <v>169</v>
      </c>
      <c r="H79" s="182" t="s">
        <v>169</v>
      </c>
      <c r="I79" s="182" t="s">
        <v>169</v>
      </c>
      <c r="J79" s="182" t="s">
        <v>169</v>
      </c>
      <c r="K79" s="182" t="s">
        <v>169</v>
      </c>
      <c r="L79" s="182" t="s">
        <v>169</v>
      </c>
      <c r="M79" s="182" t="s">
        <v>169</v>
      </c>
      <c r="N79" s="182" t="s">
        <v>169</v>
      </c>
      <c r="O79" s="182" t="s">
        <v>169</v>
      </c>
      <c r="P79" s="182" t="s">
        <v>169</v>
      </c>
      <c r="Q79" s="182" t="s">
        <v>169</v>
      </c>
      <c r="R79" s="182" t="s">
        <v>169</v>
      </c>
      <c r="S79" s="182" t="s">
        <v>169</v>
      </c>
      <c r="T79" s="182" t="s">
        <v>169</v>
      </c>
      <c r="U79" s="182" t="s">
        <v>169</v>
      </c>
      <c r="V79" s="182" t="s">
        <v>169</v>
      </c>
      <c r="W79" s="182" t="s">
        <v>169</v>
      </c>
      <c r="X79" s="182" t="s">
        <v>169</v>
      </c>
      <c r="Y79" s="182" t="s">
        <v>169</v>
      </c>
      <c r="Z79" s="182" t="s">
        <v>169</v>
      </c>
      <c r="AA79" s="182" t="s">
        <v>169</v>
      </c>
      <c r="AB79" s="35" t="s">
        <v>153</v>
      </c>
      <c r="AC79" s="35">
        <v>3.9283910432641497E-2</v>
      </c>
      <c r="AD79" s="35">
        <v>3.1263979323024498</v>
      </c>
      <c r="AE79" s="35">
        <v>2.47585107380652</v>
      </c>
      <c r="AF79" s="35">
        <v>2.5122276567355999</v>
      </c>
      <c r="AG79" s="35">
        <v>5.5539242417888897</v>
      </c>
      <c r="AH79" s="35">
        <v>6.3133340981224002</v>
      </c>
      <c r="AI79" s="35">
        <v>6.9801189267609098</v>
      </c>
      <c r="AJ79" s="35">
        <v>2.52107006710329</v>
      </c>
      <c r="AK79" s="35">
        <v>-0.31886361046362699</v>
      </c>
      <c r="AL79" s="35">
        <v>0.30538478373372002</v>
      </c>
      <c r="AM79" s="35">
        <v>0.557879646835024</v>
      </c>
      <c r="AN79" s="35">
        <v>2.0091612951940001</v>
      </c>
      <c r="AO79" s="35">
        <v>2.39634332681478</v>
      </c>
      <c r="AP79" s="35">
        <v>1.15976566522604</v>
      </c>
      <c r="AQ79" s="35">
        <v>1.3280410009022201</v>
      </c>
      <c r="AR79" s="35">
        <v>-0.77682860469781001</v>
      </c>
      <c r="AS79" s="35">
        <v>3.9910909350627399</v>
      </c>
      <c r="AT79" s="35">
        <v>1.88681993807964</v>
      </c>
      <c r="AU79" s="35">
        <v>2.54182567331451E-2</v>
      </c>
      <c r="AV79" s="35">
        <v>-0.43962345419830101</v>
      </c>
      <c r="AW79" s="35">
        <v>1.16073700443429</v>
      </c>
      <c r="AX79" s="35">
        <v>1.00467611779991</v>
      </c>
      <c r="AY79" s="35">
        <v>2.6015552436582401</v>
      </c>
      <c r="AZ79" s="35">
        <v>2.8558898909278398</v>
      </c>
      <c r="BA79" s="35">
        <v>1.90867362090041</v>
      </c>
      <c r="BB79" s="35">
        <v>2.8111148055305999</v>
      </c>
      <c r="BC79" s="35">
        <v>1.8312473932497599</v>
      </c>
      <c r="BD79" s="35">
        <v>5.4852678580445096</v>
      </c>
      <c r="BE79" s="35">
        <v>5.5551172531341102</v>
      </c>
      <c r="BF79" s="35">
        <v>2.7733895590959001</v>
      </c>
      <c r="BG79" s="35">
        <v>2.9555465604506699</v>
      </c>
      <c r="BH79" s="35">
        <v>2.51962425702337</v>
      </c>
      <c r="BI79" s="35">
        <v>2.2835547424893599</v>
      </c>
    </row>
    <row r="80" spans="1:61" x14ac:dyDescent="0.25">
      <c r="A80" s="81" t="s">
        <v>178</v>
      </c>
      <c r="B80" s="182" t="s">
        <v>169</v>
      </c>
      <c r="C80" s="182" t="s">
        <v>169</v>
      </c>
      <c r="D80" s="182" t="s">
        <v>169</v>
      </c>
      <c r="E80" s="182" t="s">
        <v>169</v>
      </c>
      <c r="F80" s="182" t="s">
        <v>169</v>
      </c>
      <c r="G80" s="182" t="s">
        <v>169</v>
      </c>
      <c r="H80" s="182" t="s">
        <v>169</v>
      </c>
      <c r="I80" s="182" t="s">
        <v>169</v>
      </c>
      <c r="J80" s="182" t="s">
        <v>169</v>
      </c>
      <c r="K80" s="182" t="s">
        <v>169</v>
      </c>
      <c r="L80" s="182" t="s">
        <v>169</v>
      </c>
      <c r="M80" s="182" t="s">
        <v>169</v>
      </c>
      <c r="N80" s="182" t="s">
        <v>169</v>
      </c>
      <c r="O80" s="182" t="s">
        <v>169</v>
      </c>
      <c r="P80" s="182" t="s">
        <v>169</v>
      </c>
      <c r="Q80" s="182" t="s">
        <v>169</v>
      </c>
      <c r="R80" s="182" t="s">
        <v>169</v>
      </c>
      <c r="S80" s="182" t="s">
        <v>169</v>
      </c>
      <c r="T80" s="182" t="s">
        <v>169</v>
      </c>
      <c r="U80" s="182" t="s">
        <v>169</v>
      </c>
      <c r="V80" s="182" t="s">
        <v>169</v>
      </c>
      <c r="W80" s="182" t="s">
        <v>169</v>
      </c>
      <c r="X80" s="182" t="s">
        <v>169</v>
      </c>
      <c r="Y80" s="182" t="s">
        <v>169</v>
      </c>
      <c r="Z80" s="182" t="s">
        <v>169</v>
      </c>
      <c r="AA80" s="182" t="s">
        <v>169</v>
      </c>
      <c r="AB80" s="35" t="s">
        <v>153</v>
      </c>
      <c r="AC80" s="35">
        <v>0.131723119609717</v>
      </c>
      <c r="AD80" s="35">
        <v>0.27131405279614601</v>
      </c>
      <c r="AE80" s="35">
        <v>0.237309305027744</v>
      </c>
      <c r="AF80" s="35">
        <v>0.163136796584995</v>
      </c>
      <c r="AG80" s="35">
        <v>0.47888502350377199</v>
      </c>
      <c r="AH80" s="35">
        <v>5.1837812314009701</v>
      </c>
      <c r="AI80" s="35">
        <v>4.1579800978122501</v>
      </c>
      <c r="AJ80" s="35">
        <v>3.6595098892100402</v>
      </c>
      <c r="AK80" s="35">
        <v>-0.104859024004</v>
      </c>
      <c r="AL80" s="35">
        <v>-0.39585332204441498</v>
      </c>
      <c r="AM80" s="35">
        <v>1.7835854259347499</v>
      </c>
      <c r="AN80" s="35">
        <v>2.8337038504480101</v>
      </c>
      <c r="AO80" s="35">
        <v>3.7553942724891201</v>
      </c>
      <c r="AP80" s="35">
        <v>4.0020762183406804</v>
      </c>
      <c r="AQ80" s="35">
        <v>1.5955103245869799</v>
      </c>
      <c r="AR80" s="35">
        <v>1.6655472629668799</v>
      </c>
      <c r="AS80" s="35">
        <v>1.29860056440199</v>
      </c>
      <c r="AT80" s="35">
        <v>2.33836273680412</v>
      </c>
      <c r="AU80" s="35">
        <v>-0.11263768458522599</v>
      </c>
      <c r="AV80" s="35">
        <v>-0.86233189346149897</v>
      </c>
      <c r="AW80" s="35">
        <v>-0.55985546367818295</v>
      </c>
      <c r="AX80" s="35">
        <v>-1.85449977907148E-2</v>
      </c>
      <c r="AY80" s="35">
        <v>-2.2655503213191799</v>
      </c>
      <c r="AZ80" s="35">
        <v>3.6095231836630801</v>
      </c>
      <c r="BA80" s="35">
        <v>2.8278025530642101</v>
      </c>
      <c r="BB80" s="35">
        <v>2.5591872827561502</v>
      </c>
      <c r="BC80" s="35">
        <v>3.4305434566622499</v>
      </c>
      <c r="BD80" s="35">
        <v>11.4171896328575</v>
      </c>
      <c r="BE80" s="35">
        <v>4.3398072244973402</v>
      </c>
      <c r="BF80" s="35">
        <v>3.5398776300718602</v>
      </c>
      <c r="BG80" s="35">
        <v>4.4252794706290501</v>
      </c>
      <c r="BH80" s="35">
        <v>4.91973576499558</v>
      </c>
      <c r="BI80" s="35">
        <v>3.5530420898285802</v>
      </c>
    </row>
    <row r="81" spans="1:61" x14ac:dyDescent="0.25">
      <c r="A81" s="81" t="s">
        <v>201</v>
      </c>
      <c r="B81" s="182" t="s">
        <v>169</v>
      </c>
      <c r="C81" s="182" t="s">
        <v>169</v>
      </c>
      <c r="D81" s="182" t="s">
        <v>169</v>
      </c>
      <c r="E81" s="182" t="s">
        <v>169</v>
      </c>
      <c r="F81" s="182" t="s">
        <v>169</v>
      </c>
      <c r="G81" s="182" t="s">
        <v>169</v>
      </c>
      <c r="H81" s="182" t="s">
        <v>169</v>
      </c>
      <c r="I81" s="182" t="s">
        <v>169</v>
      </c>
      <c r="J81" s="182" t="s">
        <v>169</v>
      </c>
      <c r="K81" s="182" t="s">
        <v>169</v>
      </c>
      <c r="L81" s="182" t="s">
        <v>169</v>
      </c>
      <c r="M81" s="182" t="s">
        <v>169</v>
      </c>
      <c r="N81" s="182" t="s">
        <v>169</v>
      </c>
      <c r="O81" s="182" t="s">
        <v>169</v>
      </c>
      <c r="P81" s="182" t="s">
        <v>169</v>
      </c>
      <c r="Q81" s="182" t="s">
        <v>169</v>
      </c>
      <c r="R81" s="182" t="s">
        <v>169</v>
      </c>
      <c r="S81" s="182" t="s">
        <v>169</v>
      </c>
      <c r="T81" s="182" t="s">
        <v>169</v>
      </c>
      <c r="U81" s="182" t="s">
        <v>169</v>
      </c>
      <c r="V81" s="182" t="s">
        <v>169</v>
      </c>
      <c r="W81" s="182" t="s">
        <v>169</v>
      </c>
      <c r="X81" s="182" t="s">
        <v>169</v>
      </c>
      <c r="Y81" s="182" t="s">
        <v>169</v>
      </c>
      <c r="Z81" s="182" t="s">
        <v>169</v>
      </c>
      <c r="AA81" s="182" t="s">
        <v>169</v>
      </c>
      <c r="AB81" s="35" t="s">
        <v>153</v>
      </c>
      <c r="AC81" s="35">
        <v>0</v>
      </c>
      <c r="AD81" s="35">
        <v>0</v>
      </c>
      <c r="AE81" s="35">
        <v>0</v>
      </c>
      <c r="AF81" s="35">
        <v>0</v>
      </c>
      <c r="AG81" s="35">
        <v>0</v>
      </c>
      <c r="AH81" s="35">
        <v>5.2329230026550801</v>
      </c>
      <c r="AI81" s="35">
        <v>4.3299809532536102</v>
      </c>
      <c r="AJ81" s="35">
        <v>3.4872329628930401</v>
      </c>
      <c r="AK81" s="35">
        <v>0.45353921127073699</v>
      </c>
      <c r="AL81" s="35">
        <v>0.30373996843240397</v>
      </c>
      <c r="AM81" s="35">
        <v>1.5570418752053301</v>
      </c>
      <c r="AN81" s="35">
        <v>2.2728555690157499</v>
      </c>
      <c r="AO81" s="35">
        <v>2.6179270030932198</v>
      </c>
      <c r="AP81" s="35">
        <v>1.73728762128456</v>
      </c>
      <c r="AQ81" s="35">
        <v>1.27884390523589</v>
      </c>
      <c r="AR81" s="35">
        <v>1.2598634676034299</v>
      </c>
      <c r="AS81" s="35">
        <v>0.41844770859451602</v>
      </c>
      <c r="AT81" s="35">
        <v>1.1690228762300401</v>
      </c>
      <c r="AU81" s="35">
        <v>1.90914127231625</v>
      </c>
      <c r="AV81" s="35">
        <v>2.3931875915416301</v>
      </c>
      <c r="AW81" s="35">
        <v>2.1447959754751</v>
      </c>
      <c r="AX81" s="35">
        <v>0.54267192119286101</v>
      </c>
      <c r="AY81" s="35">
        <v>1.2586366783738001</v>
      </c>
      <c r="AZ81" s="35">
        <v>3.1152460061358198</v>
      </c>
      <c r="BA81" s="35">
        <v>2.5198955456805501</v>
      </c>
      <c r="BB81" s="35">
        <v>2.39292198526873</v>
      </c>
      <c r="BC81" s="35">
        <v>1.9853510923402999</v>
      </c>
      <c r="BD81" s="35">
        <v>8.2016282805120806</v>
      </c>
      <c r="BE81" s="35">
        <v>7.7639257606853596</v>
      </c>
      <c r="BF81" s="35">
        <v>3.4425616199136302</v>
      </c>
      <c r="BG81" s="35">
        <v>4.3263287083011601</v>
      </c>
      <c r="BH81" s="35">
        <v>3.60519468662832</v>
      </c>
      <c r="BI81" s="35">
        <v>3.6348483826213398</v>
      </c>
    </row>
    <row r="82" spans="1:61" x14ac:dyDescent="0.25">
      <c r="A82" s="81" t="s">
        <v>180</v>
      </c>
      <c r="B82" s="182" t="s">
        <v>169</v>
      </c>
      <c r="C82" s="182" t="s">
        <v>169</v>
      </c>
      <c r="D82" s="182" t="s">
        <v>169</v>
      </c>
      <c r="E82" s="182" t="s">
        <v>169</v>
      </c>
      <c r="F82" s="182" t="s">
        <v>169</v>
      </c>
      <c r="G82" s="182" t="s">
        <v>169</v>
      </c>
      <c r="H82" s="182" t="s">
        <v>169</v>
      </c>
      <c r="I82" s="182" t="s">
        <v>169</v>
      </c>
      <c r="J82" s="182" t="s">
        <v>169</v>
      </c>
      <c r="K82" s="182" t="s">
        <v>169</v>
      </c>
      <c r="L82" s="182" t="s">
        <v>169</v>
      </c>
      <c r="M82" s="182" t="s">
        <v>169</v>
      </c>
      <c r="N82" s="182" t="s">
        <v>169</v>
      </c>
      <c r="O82" s="182" t="s">
        <v>169</v>
      </c>
      <c r="P82" s="182" t="s">
        <v>169</v>
      </c>
      <c r="Q82" s="182" t="s">
        <v>169</v>
      </c>
      <c r="R82" s="182" t="s">
        <v>169</v>
      </c>
      <c r="S82" s="182" t="s">
        <v>169</v>
      </c>
      <c r="T82" s="182" t="s">
        <v>169</v>
      </c>
      <c r="U82" s="182" t="s">
        <v>169</v>
      </c>
      <c r="V82" s="182" t="s">
        <v>169</v>
      </c>
      <c r="W82" s="182" t="s">
        <v>169</v>
      </c>
      <c r="X82" s="182" t="s">
        <v>169</v>
      </c>
      <c r="Y82" s="182" t="s">
        <v>169</v>
      </c>
      <c r="Z82" s="182" t="s">
        <v>169</v>
      </c>
      <c r="AA82" s="182" t="s">
        <v>169</v>
      </c>
      <c r="AB82" s="35" t="s">
        <v>153</v>
      </c>
      <c r="AC82" s="35">
        <v>3.44752231996701</v>
      </c>
      <c r="AD82" s="35">
        <v>-1.3114913330265801</v>
      </c>
      <c r="AE82" s="35">
        <v>-0.279820601247671</v>
      </c>
      <c r="AF82" s="35">
        <v>2.2413847256620398</v>
      </c>
      <c r="AG82" s="35">
        <v>4.8974170277525904</v>
      </c>
      <c r="AH82" s="35">
        <v>7.0485098816227296</v>
      </c>
      <c r="AI82" s="35">
        <v>7.0889031702836096</v>
      </c>
      <c r="AJ82" s="35">
        <v>5.9591770946153799</v>
      </c>
      <c r="AK82" s="35">
        <v>-2.85781342446412</v>
      </c>
      <c r="AL82" s="35">
        <v>-1.54826699387308</v>
      </c>
      <c r="AM82" s="35">
        <v>0.46458241581186499</v>
      </c>
      <c r="AN82" s="35">
        <v>3.4550978121009202</v>
      </c>
      <c r="AO82" s="35">
        <v>0.142673455957953</v>
      </c>
      <c r="AP82" s="35">
        <v>11.9320742546643</v>
      </c>
      <c r="AQ82" s="35">
        <v>1.77445361098751</v>
      </c>
      <c r="AR82" s="35">
        <v>1.24453109867255</v>
      </c>
      <c r="AS82" s="35">
        <v>2.9518346710783998</v>
      </c>
      <c r="AT82" s="35">
        <v>6.4019539071846807E-2</v>
      </c>
      <c r="AU82" s="35">
        <v>-0.75549211568242103</v>
      </c>
      <c r="AV82" s="35">
        <v>-3.1387280421257202</v>
      </c>
      <c r="AW82" s="35">
        <v>-2.05451771575146</v>
      </c>
      <c r="AX82" s="35">
        <v>4.0614401445325603</v>
      </c>
      <c r="AY82" s="35">
        <v>-0.13436305113546701</v>
      </c>
      <c r="AZ82" s="35">
        <v>4.2524696068371801</v>
      </c>
      <c r="BA82" s="35">
        <v>2.5077076781199401</v>
      </c>
      <c r="BB82" s="35">
        <v>-0.76943569428473702</v>
      </c>
      <c r="BC82" s="35">
        <v>2.9127414579870101</v>
      </c>
      <c r="BD82" s="35">
        <v>12.6269560306456</v>
      </c>
      <c r="BE82" s="35">
        <v>6.4054757497013197</v>
      </c>
      <c r="BF82" s="35">
        <v>3.6920652290779201</v>
      </c>
      <c r="BG82" s="35">
        <v>3.6186764787450798</v>
      </c>
      <c r="BH82" s="35">
        <v>3.0728058016083599</v>
      </c>
      <c r="BI82" s="35">
        <v>2.8648509465651202</v>
      </c>
    </row>
    <row r="83" spans="1:61" x14ac:dyDescent="0.25">
      <c r="A83" s="50" t="s">
        <v>181</v>
      </c>
      <c r="B83" s="182" t="s">
        <v>169</v>
      </c>
      <c r="C83" s="182" t="s">
        <v>169</v>
      </c>
      <c r="D83" s="182" t="s">
        <v>169</v>
      </c>
      <c r="E83" s="182" t="s">
        <v>169</v>
      </c>
      <c r="F83" s="182" t="s">
        <v>169</v>
      </c>
      <c r="G83" s="182" t="s">
        <v>169</v>
      </c>
      <c r="H83" s="182" t="s">
        <v>169</v>
      </c>
      <c r="I83" s="182" t="s">
        <v>169</v>
      </c>
      <c r="J83" s="182" t="s">
        <v>169</v>
      </c>
      <c r="K83" s="182" t="s">
        <v>169</v>
      </c>
      <c r="L83" s="182" t="s">
        <v>169</v>
      </c>
      <c r="M83" s="182" t="s">
        <v>169</v>
      </c>
      <c r="N83" s="182" t="s">
        <v>169</v>
      </c>
      <c r="O83" s="182" t="s">
        <v>169</v>
      </c>
      <c r="P83" s="182" t="s">
        <v>169</v>
      </c>
      <c r="Q83" s="182" t="s">
        <v>169</v>
      </c>
      <c r="R83" s="182" t="s">
        <v>169</v>
      </c>
      <c r="S83" s="182" t="s">
        <v>169</v>
      </c>
      <c r="T83" s="182" t="s">
        <v>169</v>
      </c>
      <c r="U83" s="182" t="s">
        <v>169</v>
      </c>
      <c r="V83" s="182" t="s">
        <v>169</v>
      </c>
      <c r="W83" s="182" t="s">
        <v>169</v>
      </c>
      <c r="X83" s="182" t="s">
        <v>169</v>
      </c>
      <c r="Y83" s="182" t="s">
        <v>169</v>
      </c>
      <c r="Z83" s="182" t="s">
        <v>169</v>
      </c>
      <c r="AA83" s="182" t="s">
        <v>169</v>
      </c>
      <c r="AB83" s="35" t="s">
        <v>153</v>
      </c>
      <c r="AC83" s="35">
        <v>2.1117606295482498</v>
      </c>
      <c r="AD83" s="35">
        <v>3.2155114972405299</v>
      </c>
      <c r="AE83" s="35">
        <v>-8.2242778121427804</v>
      </c>
      <c r="AF83" s="35">
        <v>2.45437343052226</v>
      </c>
      <c r="AG83" s="35">
        <v>1.33254668786098</v>
      </c>
      <c r="AH83" s="35">
        <v>5.1632883992263698</v>
      </c>
      <c r="AI83" s="35">
        <v>2.26994180991682</v>
      </c>
      <c r="AJ83" s="35">
        <v>3.6910709460032902</v>
      </c>
      <c r="AK83" s="35">
        <v>-5.5109546598297601E-2</v>
      </c>
      <c r="AL83" s="35">
        <v>-2.7555398929640198</v>
      </c>
      <c r="AM83" s="35">
        <v>2.8667362101223399</v>
      </c>
      <c r="AN83" s="35">
        <v>3.45660808030908</v>
      </c>
      <c r="AO83" s="35">
        <v>6.79316451935017</v>
      </c>
      <c r="AP83" s="35">
        <v>1.62647325679495</v>
      </c>
      <c r="AQ83" s="35">
        <v>1.2749909416553999</v>
      </c>
      <c r="AR83" s="35">
        <v>0.52555379159957605</v>
      </c>
      <c r="AS83" s="35">
        <v>4.1746318138014002</v>
      </c>
      <c r="AT83" s="35">
        <v>2.0941179805797199</v>
      </c>
      <c r="AU83" s="35">
        <v>1.97384034867776</v>
      </c>
      <c r="AV83" s="35">
        <v>1.4072583146697899</v>
      </c>
      <c r="AW83" s="35">
        <v>2.64920885374482</v>
      </c>
      <c r="AX83" s="35">
        <v>2.0560846727631499</v>
      </c>
      <c r="AY83" s="35">
        <v>-8.6298513520248292</v>
      </c>
      <c r="AZ83" s="35">
        <v>1.4118744529765701</v>
      </c>
      <c r="BA83" s="35">
        <v>4.0593793254273702</v>
      </c>
      <c r="BB83" s="35">
        <v>3.0827655993880501</v>
      </c>
      <c r="BC83" s="35">
        <v>2.8772182160300002</v>
      </c>
      <c r="BD83" s="35">
        <v>12.5313419285328</v>
      </c>
      <c r="BE83" s="35">
        <v>7.0639681116481796</v>
      </c>
      <c r="BF83" s="35">
        <v>5.4125694439896002</v>
      </c>
      <c r="BG83" s="35">
        <v>5.0962579679775697</v>
      </c>
      <c r="BH83" s="35">
        <v>4.4531769241315899</v>
      </c>
      <c r="BI83" s="35">
        <v>3.92993226350475</v>
      </c>
    </row>
    <row r="84" spans="1:61" x14ac:dyDescent="0.25">
      <c r="A84" s="50" t="s">
        <v>182</v>
      </c>
      <c r="B84" s="182" t="s">
        <v>169</v>
      </c>
      <c r="C84" s="182" t="s">
        <v>169</v>
      </c>
      <c r="D84" s="182" t="s">
        <v>169</v>
      </c>
      <c r="E84" s="182" t="s">
        <v>169</v>
      </c>
      <c r="F84" s="182" t="s">
        <v>169</v>
      </c>
      <c r="G84" s="182" t="s">
        <v>169</v>
      </c>
      <c r="H84" s="182" t="s">
        <v>169</v>
      </c>
      <c r="I84" s="182" t="s">
        <v>169</v>
      </c>
      <c r="J84" s="182" t="s">
        <v>169</v>
      </c>
      <c r="K84" s="182" t="s">
        <v>169</v>
      </c>
      <c r="L84" s="182" t="s">
        <v>169</v>
      </c>
      <c r="M84" s="182" t="s">
        <v>169</v>
      </c>
      <c r="N84" s="182" t="s">
        <v>169</v>
      </c>
      <c r="O84" s="182" t="s">
        <v>169</v>
      </c>
      <c r="P84" s="182" t="s">
        <v>169</v>
      </c>
      <c r="Q84" s="182" t="s">
        <v>169</v>
      </c>
      <c r="R84" s="182" t="s">
        <v>169</v>
      </c>
      <c r="S84" s="182" t="s">
        <v>169</v>
      </c>
      <c r="T84" s="182" t="s">
        <v>169</v>
      </c>
      <c r="U84" s="182" t="s">
        <v>169</v>
      </c>
      <c r="V84" s="182" t="s">
        <v>169</v>
      </c>
      <c r="W84" s="182" t="s">
        <v>169</v>
      </c>
      <c r="X84" s="182" t="s">
        <v>169</v>
      </c>
      <c r="Y84" s="182" t="s">
        <v>169</v>
      </c>
      <c r="Z84" s="182" t="s">
        <v>169</v>
      </c>
      <c r="AA84" s="182" t="s">
        <v>169</v>
      </c>
      <c r="AB84" s="35" t="s">
        <v>153</v>
      </c>
      <c r="AC84" s="35">
        <v>-5.01293372477463</v>
      </c>
      <c r="AD84" s="35">
        <v>-0.47099275573266902</v>
      </c>
      <c r="AE84" s="35">
        <v>13.885227331166501</v>
      </c>
      <c r="AF84" s="35">
        <v>-3.6845938348390601</v>
      </c>
      <c r="AG84" s="35">
        <v>-2.5643932903524802</v>
      </c>
      <c r="AH84" s="35">
        <v>3.9742511366742201</v>
      </c>
      <c r="AI84" s="35">
        <v>3.6104110172450001</v>
      </c>
      <c r="AJ84" s="35">
        <v>2.1459180186696298</v>
      </c>
      <c r="AK84" s="35">
        <v>1.16903026824609</v>
      </c>
      <c r="AL84" s="35">
        <v>1.1688607496587</v>
      </c>
      <c r="AM84" s="35">
        <v>2.27773864992484</v>
      </c>
      <c r="AN84" s="35">
        <v>2.9818563282830901</v>
      </c>
      <c r="AO84" s="35">
        <v>5.2450314506822897</v>
      </c>
      <c r="AP84" s="35">
        <v>4.4897117787600704</v>
      </c>
      <c r="AQ84" s="35">
        <v>2.0543090670878601</v>
      </c>
      <c r="AR84" s="35">
        <v>2.9559470229383802</v>
      </c>
      <c r="AS84" s="35">
        <v>0.22824986755571899</v>
      </c>
      <c r="AT84" s="35">
        <v>5.9494794339370198</v>
      </c>
      <c r="AU84" s="35">
        <v>-4.1607599986255996</v>
      </c>
      <c r="AV84" s="35">
        <v>-5.9742335314557398</v>
      </c>
      <c r="AW84" s="35">
        <v>-5.8857605324837596</v>
      </c>
      <c r="AX84" s="35">
        <v>-4.4004503571165898</v>
      </c>
      <c r="AY84" s="35">
        <v>-4.7082366398063504</v>
      </c>
      <c r="AZ84" s="35">
        <v>5.5737832616117498</v>
      </c>
      <c r="BA84" s="35">
        <v>2.7212765144198201</v>
      </c>
      <c r="BB84" s="35">
        <v>3.79253597119751</v>
      </c>
      <c r="BC84" s="35">
        <v>5.7230165745700798</v>
      </c>
      <c r="BD84" s="35">
        <v>14.595810903428401</v>
      </c>
      <c r="BE84" s="35">
        <v>-1.7584586296857101</v>
      </c>
      <c r="BF84" s="35">
        <v>2.5896962771665</v>
      </c>
      <c r="BG84" s="35">
        <v>4.4516618750113404</v>
      </c>
      <c r="BH84" s="35">
        <v>7.6890934816668901</v>
      </c>
      <c r="BI84" s="35">
        <v>3.4570245906497399</v>
      </c>
    </row>
    <row r="85" spans="1:61" x14ac:dyDescent="0.25">
      <c r="A85" s="81" t="s">
        <v>202</v>
      </c>
      <c r="B85" s="182" t="s">
        <v>169</v>
      </c>
      <c r="C85" s="182" t="s">
        <v>169</v>
      </c>
      <c r="D85" s="182" t="s">
        <v>169</v>
      </c>
      <c r="E85" s="182" t="s">
        <v>169</v>
      </c>
      <c r="F85" s="182" t="s">
        <v>169</v>
      </c>
      <c r="G85" s="182" t="s">
        <v>169</v>
      </c>
      <c r="H85" s="182" t="s">
        <v>169</v>
      </c>
      <c r="I85" s="182" t="s">
        <v>169</v>
      </c>
      <c r="J85" s="182" t="s">
        <v>169</v>
      </c>
      <c r="K85" s="182" t="s">
        <v>169</v>
      </c>
      <c r="L85" s="182" t="s">
        <v>169</v>
      </c>
      <c r="M85" s="182" t="s">
        <v>169</v>
      </c>
      <c r="N85" s="182" t="s">
        <v>169</v>
      </c>
      <c r="O85" s="182" t="s">
        <v>169</v>
      </c>
      <c r="P85" s="182" t="s">
        <v>169</v>
      </c>
      <c r="Q85" s="182" t="s">
        <v>169</v>
      </c>
      <c r="R85" s="182" t="s">
        <v>169</v>
      </c>
      <c r="S85" s="182" t="s">
        <v>169</v>
      </c>
      <c r="T85" s="182" t="s">
        <v>169</v>
      </c>
      <c r="U85" s="182" t="s">
        <v>169</v>
      </c>
      <c r="V85" s="182" t="s">
        <v>169</v>
      </c>
      <c r="W85" s="182" t="s">
        <v>169</v>
      </c>
      <c r="X85" s="182" t="s">
        <v>169</v>
      </c>
      <c r="Y85" s="182" t="s">
        <v>169</v>
      </c>
      <c r="Z85" s="182" t="s">
        <v>169</v>
      </c>
      <c r="AA85" s="182" t="s">
        <v>169</v>
      </c>
      <c r="AB85" s="35" t="s">
        <v>153</v>
      </c>
      <c r="AC85" s="35">
        <v>1.04135713126559</v>
      </c>
      <c r="AD85" s="35">
        <v>2.6460287017962201</v>
      </c>
      <c r="AE85" s="35">
        <v>2.07797400959184</v>
      </c>
      <c r="AF85" s="35">
        <v>1.27973022646655</v>
      </c>
      <c r="AG85" s="35">
        <v>3.4187521070801399</v>
      </c>
      <c r="AH85" s="35">
        <v>4.1842543957366596</v>
      </c>
      <c r="AI85" s="35">
        <v>3.7705618216826902</v>
      </c>
      <c r="AJ85" s="35">
        <v>2.1730273831965601</v>
      </c>
      <c r="AK85" s="35">
        <v>1.1988948934053401</v>
      </c>
      <c r="AL85" s="35">
        <v>1.9807451954145101</v>
      </c>
      <c r="AM85" s="35">
        <v>2.55526916053102</v>
      </c>
      <c r="AN85" s="35">
        <v>2.0697359387050098</v>
      </c>
      <c r="AO85" s="35">
        <v>2.3079334071426398</v>
      </c>
      <c r="AP85" s="35">
        <v>0.22058490810104001</v>
      </c>
      <c r="AQ85" s="35">
        <v>0.94019496931618796</v>
      </c>
      <c r="AR85" s="35">
        <v>0.18735520303056999</v>
      </c>
      <c r="AS85" s="35">
        <v>1.44762361577304</v>
      </c>
      <c r="AT85" s="35">
        <v>1.27505863187543</v>
      </c>
      <c r="AU85" s="35">
        <v>0.25327968818771301</v>
      </c>
      <c r="AV85" s="35">
        <v>0.77267853952010002</v>
      </c>
      <c r="AW85" s="35">
        <v>0.45466728877319201</v>
      </c>
      <c r="AX85" s="35">
        <v>1.26066194599652</v>
      </c>
      <c r="AY85" s="35">
        <v>2.4371108315246501</v>
      </c>
      <c r="AZ85" s="35">
        <v>3.0327195939506799</v>
      </c>
      <c r="BA85" s="35">
        <v>1.9285865203675401</v>
      </c>
      <c r="BB85" s="35">
        <v>2.9245936489539899</v>
      </c>
      <c r="BC85" s="35">
        <v>5.5351646933965402</v>
      </c>
      <c r="BD85" s="35">
        <v>6.5693613128224904</v>
      </c>
      <c r="BE85" s="35">
        <v>3.2968544920539</v>
      </c>
      <c r="BF85" s="35">
        <v>2.3504808331396498</v>
      </c>
      <c r="BG85" s="35">
        <v>2.9394079983533099</v>
      </c>
      <c r="BH85" s="35">
        <v>2.7852844094772702</v>
      </c>
      <c r="BI85" s="35">
        <v>2.4389276792386299</v>
      </c>
    </row>
    <row r="86" spans="1:61" x14ac:dyDescent="0.25">
      <c r="A86" s="81" t="s">
        <v>184</v>
      </c>
      <c r="B86" s="182" t="s">
        <v>169</v>
      </c>
      <c r="C86" s="182" t="s">
        <v>169</v>
      </c>
      <c r="D86" s="182" t="s">
        <v>169</v>
      </c>
      <c r="E86" s="182" t="s">
        <v>169</v>
      </c>
      <c r="F86" s="182" t="s">
        <v>169</v>
      </c>
      <c r="G86" s="182" t="s">
        <v>169</v>
      </c>
      <c r="H86" s="182" t="s">
        <v>169</v>
      </c>
      <c r="I86" s="182" t="s">
        <v>169</v>
      </c>
      <c r="J86" s="182" t="s">
        <v>169</v>
      </c>
      <c r="K86" s="182" t="s">
        <v>169</v>
      </c>
      <c r="L86" s="182" t="s">
        <v>169</v>
      </c>
      <c r="M86" s="182" t="s">
        <v>169</v>
      </c>
      <c r="N86" s="182" t="s">
        <v>169</v>
      </c>
      <c r="O86" s="182" t="s">
        <v>169</v>
      </c>
      <c r="P86" s="182" t="s">
        <v>169</v>
      </c>
      <c r="Q86" s="182" t="s">
        <v>169</v>
      </c>
      <c r="R86" s="182" t="s">
        <v>169</v>
      </c>
      <c r="S86" s="182" t="s">
        <v>169</v>
      </c>
      <c r="T86" s="182" t="s">
        <v>169</v>
      </c>
      <c r="U86" s="182" t="s">
        <v>169</v>
      </c>
      <c r="V86" s="182" t="s">
        <v>169</v>
      </c>
      <c r="W86" s="182" t="s">
        <v>169</v>
      </c>
      <c r="X86" s="182" t="s">
        <v>169</v>
      </c>
      <c r="Y86" s="182" t="s">
        <v>169</v>
      </c>
      <c r="Z86" s="182" t="s">
        <v>169</v>
      </c>
      <c r="AA86" s="182" t="s">
        <v>169</v>
      </c>
      <c r="AB86" s="35" t="s">
        <v>153</v>
      </c>
      <c r="AC86" s="35">
        <v>1.04135713126559</v>
      </c>
      <c r="AD86" s="35">
        <v>2.6460287017962201</v>
      </c>
      <c r="AE86" s="35">
        <v>2.07797400959184</v>
      </c>
      <c r="AF86" s="35">
        <v>1.27973022646655</v>
      </c>
      <c r="AG86" s="35">
        <v>3.4187521070801399</v>
      </c>
      <c r="AH86" s="35">
        <v>4.1842543957366596</v>
      </c>
      <c r="AI86" s="35">
        <v>3.7705618216826902</v>
      </c>
      <c r="AJ86" s="35">
        <v>2.1730273831965601</v>
      </c>
      <c r="AK86" s="35">
        <v>1.1988948934053401</v>
      </c>
      <c r="AL86" s="35">
        <v>1.9807451954145101</v>
      </c>
      <c r="AM86" s="35">
        <v>2.55526916053102</v>
      </c>
      <c r="AN86" s="35">
        <v>2.0697359387050098</v>
      </c>
      <c r="AO86" s="35">
        <v>2.3079334071426398</v>
      </c>
      <c r="AP86" s="35">
        <v>0.22058490810104001</v>
      </c>
      <c r="AQ86" s="35">
        <v>0.94019496931618796</v>
      </c>
      <c r="AR86" s="35">
        <v>0.18735520303056999</v>
      </c>
      <c r="AS86" s="35">
        <v>1.44762361577304</v>
      </c>
      <c r="AT86" s="35">
        <v>1.27505863187543</v>
      </c>
      <c r="AU86" s="35">
        <v>0.25327968818771301</v>
      </c>
      <c r="AV86" s="35">
        <v>0.77267853952010002</v>
      </c>
      <c r="AW86" s="35">
        <v>0.45466728877319201</v>
      </c>
      <c r="AX86" s="35">
        <v>1.26066194599652</v>
      </c>
      <c r="AY86" s="35">
        <v>2.4371108315246501</v>
      </c>
      <c r="AZ86" s="35">
        <v>3.0327195939506799</v>
      </c>
      <c r="BA86" s="35">
        <v>1.9285865203675401</v>
      </c>
      <c r="BB86" s="35">
        <v>2.9245936489539899</v>
      </c>
      <c r="BC86" s="35">
        <v>5.5351646933965402</v>
      </c>
      <c r="BD86" s="35">
        <v>6.5693613128224904</v>
      </c>
      <c r="BE86" s="35">
        <v>3.2968544920539</v>
      </c>
      <c r="BF86" s="35">
        <v>2.3504808331396498</v>
      </c>
      <c r="BG86" s="35">
        <v>2.9394079983533099</v>
      </c>
      <c r="BH86" s="35">
        <v>2.7852844094772702</v>
      </c>
      <c r="BI86" s="35">
        <v>2.4389276792386299</v>
      </c>
    </row>
    <row r="87" spans="1:61" x14ac:dyDescent="0.25">
      <c r="A87" s="81" t="s">
        <v>185</v>
      </c>
      <c r="B87" s="182" t="s">
        <v>169</v>
      </c>
      <c r="C87" s="182" t="s">
        <v>169</v>
      </c>
      <c r="D87" s="182" t="s">
        <v>169</v>
      </c>
      <c r="E87" s="182" t="s">
        <v>169</v>
      </c>
      <c r="F87" s="182" t="s">
        <v>169</v>
      </c>
      <c r="G87" s="182" t="s">
        <v>169</v>
      </c>
      <c r="H87" s="182" t="s">
        <v>169</v>
      </c>
      <c r="I87" s="182" t="s">
        <v>169</v>
      </c>
      <c r="J87" s="182" t="s">
        <v>169</v>
      </c>
      <c r="K87" s="182" t="s">
        <v>169</v>
      </c>
      <c r="L87" s="182" t="s">
        <v>169</v>
      </c>
      <c r="M87" s="182" t="s">
        <v>169</v>
      </c>
      <c r="N87" s="182" t="s">
        <v>169</v>
      </c>
      <c r="O87" s="182" t="s">
        <v>169</v>
      </c>
      <c r="P87" s="182" t="s">
        <v>169</v>
      </c>
      <c r="Q87" s="182" t="s">
        <v>169</v>
      </c>
      <c r="R87" s="182" t="s">
        <v>169</v>
      </c>
      <c r="S87" s="182" t="s">
        <v>169</v>
      </c>
      <c r="T87" s="182" t="s">
        <v>169</v>
      </c>
      <c r="U87" s="182" t="s">
        <v>169</v>
      </c>
      <c r="V87" s="182" t="s">
        <v>169</v>
      </c>
      <c r="W87" s="182" t="s">
        <v>169</v>
      </c>
      <c r="X87" s="182" t="s">
        <v>169</v>
      </c>
      <c r="Y87" s="182" t="s">
        <v>169</v>
      </c>
      <c r="Z87" s="182" t="s">
        <v>169</v>
      </c>
      <c r="AA87" s="182" t="s">
        <v>169</v>
      </c>
      <c r="AB87" s="35" t="s">
        <v>153</v>
      </c>
      <c r="AC87" s="35">
        <v>-51.563864600679103</v>
      </c>
      <c r="AD87" s="35">
        <v>-0.319192436173033</v>
      </c>
      <c r="AE87" s="35">
        <v>0.510702395724416</v>
      </c>
      <c r="AF87" s="35">
        <v>-1.79426884514969</v>
      </c>
      <c r="AG87" s="35">
        <v>-6.4327804508681998</v>
      </c>
      <c r="AH87" s="35">
        <v>-5.2289326237859104</v>
      </c>
      <c r="AI87" s="35">
        <v>-8.9694292872017503</v>
      </c>
      <c r="AJ87" s="35">
        <v>-8.9628356330129098</v>
      </c>
      <c r="AK87" s="35">
        <v>-3.0789728247968702</v>
      </c>
      <c r="AL87" s="35">
        <v>-5.9432846341220502</v>
      </c>
      <c r="AM87" s="35">
        <v>-1.0912359159137399</v>
      </c>
      <c r="AN87" s="35">
        <v>4.9761641908195404</v>
      </c>
      <c r="AO87" s="35">
        <v>-7.1869130813131203</v>
      </c>
      <c r="AP87" s="35">
        <v>-15.848874612303799</v>
      </c>
      <c r="AQ87" s="35">
        <v>-13.3462485499276</v>
      </c>
      <c r="AR87" s="35">
        <v>-3.8869810145085899</v>
      </c>
      <c r="AS87" s="35">
        <v>-12.0225771377133</v>
      </c>
      <c r="AT87" s="35">
        <v>-10.9077988864987</v>
      </c>
      <c r="AU87" s="35">
        <v>-6.7382354110101401</v>
      </c>
      <c r="AV87" s="35">
        <v>-8.8025026410792702</v>
      </c>
      <c r="AW87" s="35">
        <v>-7.4510883628734499</v>
      </c>
      <c r="AX87" s="35">
        <v>-6.5474317547346903</v>
      </c>
      <c r="AY87" s="35">
        <v>-2.55825210955553</v>
      </c>
      <c r="AZ87" s="35">
        <v>-7.2504211377205197</v>
      </c>
      <c r="BA87" s="35">
        <v>-15.9282990167102</v>
      </c>
      <c r="BB87" s="35">
        <v>-18.611383907189101</v>
      </c>
      <c r="BC87" s="35">
        <v>4.54277900330435</v>
      </c>
      <c r="BD87" s="35">
        <v>38.3171939462258</v>
      </c>
      <c r="BE87" s="35">
        <v>13.2444402603015</v>
      </c>
      <c r="BF87" s="35">
        <v>4.8330966743242803</v>
      </c>
      <c r="BG87" s="35">
        <v>8.9416325226210596</v>
      </c>
      <c r="BH87" s="35">
        <v>9.2309500574818504</v>
      </c>
      <c r="BI87" s="35">
        <v>3.4885358034124598</v>
      </c>
    </row>
    <row r="88" spans="1:61" x14ac:dyDescent="0.25">
      <c r="A88" s="81" t="s">
        <v>186</v>
      </c>
      <c r="B88" s="182" t="s">
        <v>169</v>
      </c>
      <c r="C88" s="182" t="s">
        <v>169</v>
      </c>
      <c r="D88" s="182" t="s">
        <v>169</v>
      </c>
      <c r="E88" s="182" t="s">
        <v>169</v>
      </c>
      <c r="F88" s="182" t="s">
        <v>169</v>
      </c>
      <c r="G88" s="182" t="s">
        <v>169</v>
      </c>
      <c r="H88" s="182" t="s">
        <v>169</v>
      </c>
      <c r="I88" s="182" t="s">
        <v>169</v>
      </c>
      <c r="J88" s="182" t="s">
        <v>169</v>
      </c>
      <c r="K88" s="182" t="s">
        <v>169</v>
      </c>
      <c r="L88" s="182" t="s">
        <v>169</v>
      </c>
      <c r="M88" s="182" t="s">
        <v>169</v>
      </c>
      <c r="N88" s="182" t="s">
        <v>169</v>
      </c>
      <c r="O88" s="182" t="s">
        <v>169</v>
      </c>
      <c r="P88" s="182" t="s">
        <v>169</v>
      </c>
      <c r="Q88" s="182" t="s">
        <v>169</v>
      </c>
      <c r="R88" s="182" t="s">
        <v>169</v>
      </c>
      <c r="S88" s="182" t="s">
        <v>169</v>
      </c>
      <c r="T88" s="182" t="s">
        <v>169</v>
      </c>
      <c r="U88" s="182" t="s">
        <v>169</v>
      </c>
      <c r="V88" s="182" t="s">
        <v>169</v>
      </c>
      <c r="W88" s="182" t="s">
        <v>169</v>
      </c>
      <c r="X88" s="182" t="s">
        <v>169</v>
      </c>
      <c r="Y88" s="182" t="s">
        <v>169</v>
      </c>
      <c r="Z88" s="182" t="s">
        <v>169</v>
      </c>
      <c r="AA88" s="182" t="s">
        <v>169</v>
      </c>
      <c r="AB88" s="35" t="s">
        <v>153</v>
      </c>
      <c r="AC88" s="35">
        <v>-9.05407090143121</v>
      </c>
      <c r="AD88" s="35">
        <v>1.7127605016976599</v>
      </c>
      <c r="AE88" s="35">
        <v>1.2839269740592101</v>
      </c>
      <c r="AF88" s="35">
        <v>1.55008340805594</v>
      </c>
      <c r="AG88" s="35">
        <v>2.46139960838536</v>
      </c>
      <c r="AH88" s="35">
        <v>3.9404994327209701</v>
      </c>
      <c r="AI88" s="35">
        <v>3.58037667811042</v>
      </c>
      <c r="AJ88" s="35">
        <v>2.1212187542595902</v>
      </c>
      <c r="AK88" s="35">
        <v>0.99789992572338904</v>
      </c>
      <c r="AL88" s="35">
        <v>1.1235173920352699</v>
      </c>
      <c r="AM88" s="35">
        <v>1.9975059837895199</v>
      </c>
      <c r="AN88" s="35">
        <v>3.0293446252688701</v>
      </c>
      <c r="AO88" s="35">
        <v>2.1614041267282702</v>
      </c>
      <c r="AP88" s="35">
        <v>1.42241487091084</v>
      </c>
      <c r="AQ88" s="35">
        <v>1.67948156443087</v>
      </c>
      <c r="AR88" s="35">
        <v>1.00324912128238</v>
      </c>
      <c r="AS88" s="35">
        <v>1.9095520275090401</v>
      </c>
      <c r="AT88" s="35">
        <v>2.2340183593245699</v>
      </c>
      <c r="AU88" s="35">
        <v>-0.56994641106152799</v>
      </c>
      <c r="AV88" s="35">
        <v>0.66576043324046996</v>
      </c>
      <c r="AW88" s="35">
        <v>-9.4912217920628497E-2</v>
      </c>
      <c r="AX88" s="35">
        <v>1.41937474697471</v>
      </c>
      <c r="AY88" s="35">
        <v>1.44889999345414</v>
      </c>
      <c r="AZ88" s="35">
        <v>3.1596335630675001</v>
      </c>
      <c r="BA88" s="35">
        <v>2.18445975560484</v>
      </c>
      <c r="BB88" s="35">
        <v>2.60830388071598</v>
      </c>
      <c r="BC88" s="35">
        <v>5.7819941752742698</v>
      </c>
      <c r="BD88" s="35">
        <v>7.4400322927130604</v>
      </c>
      <c r="BE88" s="35">
        <v>4.6384725020067501</v>
      </c>
      <c r="BF88" s="35">
        <v>3.1359348204208701</v>
      </c>
      <c r="BG88" s="35">
        <v>3.7585265936805001</v>
      </c>
      <c r="BH88" s="35">
        <v>3.5909503229204698</v>
      </c>
      <c r="BI88" s="35">
        <v>2.8942488370228099</v>
      </c>
    </row>
    <row r="89" spans="1:61" x14ac:dyDescent="0.25">
      <c r="A89" s="81" t="s">
        <v>187</v>
      </c>
      <c r="B89" s="49" t="s">
        <v>169</v>
      </c>
      <c r="C89" s="49" t="s">
        <v>169</v>
      </c>
      <c r="D89" s="49" t="s">
        <v>169</v>
      </c>
      <c r="E89" s="49" t="s">
        <v>169</v>
      </c>
      <c r="F89" s="49" t="s">
        <v>169</v>
      </c>
      <c r="G89" s="49" t="s">
        <v>169</v>
      </c>
      <c r="H89" s="49" t="s">
        <v>169</v>
      </c>
      <c r="I89" s="49" t="s">
        <v>169</v>
      </c>
      <c r="J89" s="49" t="s">
        <v>169</v>
      </c>
      <c r="K89" s="49" t="s">
        <v>169</v>
      </c>
      <c r="L89" s="49" t="s">
        <v>169</v>
      </c>
      <c r="M89" s="49" t="s">
        <v>169</v>
      </c>
      <c r="N89" s="49" t="s">
        <v>169</v>
      </c>
      <c r="O89" s="49" t="s">
        <v>169</v>
      </c>
      <c r="P89" s="49" t="s">
        <v>169</v>
      </c>
      <c r="Q89" s="49" t="s">
        <v>169</v>
      </c>
      <c r="R89" s="49" t="s">
        <v>169</v>
      </c>
      <c r="S89" s="49" t="s">
        <v>169</v>
      </c>
      <c r="T89" s="49" t="s">
        <v>169</v>
      </c>
      <c r="U89" s="49" t="s">
        <v>169</v>
      </c>
      <c r="V89" s="49" t="s">
        <v>169</v>
      </c>
      <c r="W89" s="49" t="s">
        <v>169</v>
      </c>
      <c r="X89" s="49" t="s">
        <v>169</v>
      </c>
      <c r="Y89" s="49" t="s">
        <v>169</v>
      </c>
      <c r="Z89" s="49" t="s">
        <v>169</v>
      </c>
      <c r="AA89" s="49" t="s">
        <v>169</v>
      </c>
      <c r="AB89" s="35" t="s">
        <v>153</v>
      </c>
      <c r="AC89" s="35">
        <v>-5.75208694256757E-3</v>
      </c>
      <c r="AD89" s="35">
        <v>1.14480230859786</v>
      </c>
      <c r="AE89" s="35">
        <v>-0.30922008478542201</v>
      </c>
      <c r="AF89" s="35">
        <v>1.4502795798113399</v>
      </c>
      <c r="AG89" s="35">
        <v>3.2266832608792702</v>
      </c>
      <c r="AH89" s="35">
        <v>2.67408075122502</v>
      </c>
      <c r="AI89" s="35">
        <v>2.31407625183251</v>
      </c>
      <c r="AJ89" s="35">
        <v>24.4138039256826</v>
      </c>
      <c r="AK89" s="35">
        <v>1.5728638039489</v>
      </c>
      <c r="AL89" s="35">
        <v>4.5734667317653104</v>
      </c>
      <c r="AM89" s="35">
        <v>3.24390469691618</v>
      </c>
      <c r="AN89" s="35">
        <v>2.0460662824598002</v>
      </c>
      <c r="AO89" s="35">
        <v>-0.119070783424191</v>
      </c>
      <c r="AP89" s="35">
        <v>-0.85826971089363302</v>
      </c>
      <c r="AQ89" s="35">
        <v>-2.6077801150317899</v>
      </c>
      <c r="AR89" s="35">
        <v>4.1987467535799397</v>
      </c>
      <c r="AS89" s="35">
        <v>3.9316368579819199</v>
      </c>
      <c r="AT89" s="35">
        <v>-5.1056955305220999</v>
      </c>
      <c r="AU89" s="35">
        <v>0.35944692203990802</v>
      </c>
      <c r="AV89" s="35">
        <v>-0.43078243629917101</v>
      </c>
      <c r="AW89" s="35">
        <v>0.19865138306327501</v>
      </c>
      <c r="AX89" s="35">
        <v>0.82718675385930995</v>
      </c>
      <c r="AY89" s="35">
        <v>2.3067738205830599</v>
      </c>
      <c r="AZ89" s="35">
        <v>2.50971250577456</v>
      </c>
      <c r="BA89" s="35">
        <v>-2.8696172733679002</v>
      </c>
      <c r="BB89" s="35">
        <v>1.8550259067291901</v>
      </c>
      <c r="BC89" s="35">
        <v>4.6246489399748301</v>
      </c>
      <c r="BD89" s="35">
        <v>5.25603895941014</v>
      </c>
      <c r="BE89" s="35">
        <v>3.2307460545318598</v>
      </c>
      <c r="BF89" s="35">
        <v>2.1212675393987599</v>
      </c>
      <c r="BG89" s="35">
        <v>2.4609787379822601</v>
      </c>
      <c r="BH89" s="35">
        <v>2.4040331514936</v>
      </c>
      <c r="BI89" s="35">
        <v>2.2303537203629999</v>
      </c>
    </row>
    <row r="90" spans="1:61" x14ac:dyDescent="0.25">
      <c r="A90" s="81" t="s">
        <v>207</v>
      </c>
      <c r="B90" s="49" t="s">
        <v>169</v>
      </c>
      <c r="C90" s="49" t="s">
        <v>169</v>
      </c>
      <c r="D90" s="49" t="s">
        <v>169</v>
      </c>
      <c r="E90" s="49" t="s">
        <v>169</v>
      </c>
      <c r="F90" s="49" t="s">
        <v>169</v>
      </c>
      <c r="G90" s="49" t="s">
        <v>169</v>
      </c>
      <c r="H90" s="49" t="s">
        <v>169</v>
      </c>
      <c r="I90" s="49" t="s">
        <v>169</v>
      </c>
      <c r="J90" s="49" t="s">
        <v>169</v>
      </c>
      <c r="K90" s="49" t="s">
        <v>169</v>
      </c>
      <c r="L90" s="49" t="s">
        <v>169</v>
      </c>
      <c r="M90" s="49" t="s">
        <v>169</v>
      </c>
      <c r="N90" s="49" t="s">
        <v>169</v>
      </c>
      <c r="O90" s="49" t="s">
        <v>169</v>
      </c>
      <c r="P90" s="49" t="s">
        <v>169</v>
      </c>
      <c r="Q90" s="49" t="s">
        <v>169</v>
      </c>
      <c r="R90" s="49" t="s">
        <v>169</v>
      </c>
      <c r="S90" s="49" t="s">
        <v>169</v>
      </c>
      <c r="T90" s="49" t="s">
        <v>169</v>
      </c>
      <c r="U90" s="49" t="s">
        <v>169</v>
      </c>
      <c r="V90" s="49" t="s">
        <v>169</v>
      </c>
      <c r="W90" s="49" t="s">
        <v>169</v>
      </c>
      <c r="X90" s="49" t="s">
        <v>169</v>
      </c>
      <c r="Y90" s="49" t="s">
        <v>169</v>
      </c>
      <c r="Z90" s="49" t="s">
        <v>169</v>
      </c>
      <c r="AA90" s="49" t="s">
        <v>169</v>
      </c>
      <c r="AB90" s="35" t="s">
        <v>153</v>
      </c>
      <c r="AC90" s="35">
        <v>-10.444923626261501</v>
      </c>
      <c r="AD90" s="35">
        <v>2.21072280155445</v>
      </c>
      <c r="AE90" s="35">
        <v>1.90290142508678</v>
      </c>
      <c r="AF90" s="35">
        <v>1.80729231708936</v>
      </c>
      <c r="AG90" s="35">
        <v>2.7123084025776101</v>
      </c>
      <c r="AH90" s="35">
        <v>4.6944630757307602</v>
      </c>
      <c r="AI90" s="35">
        <v>4.17076503530736</v>
      </c>
      <c r="AJ90" s="35">
        <v>-0.53898921412256495</v>
      </c>
      <c r="AK90" s="35">
        <v>1.3018210464967399</v>
      </c>
      <c r="AL90" s="35">
        <v>0.85936798055086205</v>
      </c>
      <c r="AM90" s="35">
        <v>2.1800970337658501</v>
      </c>
      <c r="AN90" s="35">
        <v>3.5283563793277102</v>
      </c>
      <c r="AO90" s="35">
        <v>3.11599667014797</v>
      </c>
      <c r="AP90" s="35">
        <v>2.2213546812216198</v>
      </c>
      <c r="AQ90" s="35">
        <v>2.8085008416534301</v>
      </c>
      <c r="AR90" s="35">
        <v>0.71249176195764496</v>
      </c>
      <c r="AS90" s="35">
        <v>1.7968192809710199</v>
      </c>
      <c r="AT90" s="35">
        <v>4.1959931040890197</v>
      </c>
      <c r="AU90" s="35">
        <v>-0.50517309216694395</v>
      </c>
      <c r="AV90" s="35">
        <v>0.94069924797803794</v>
      </c>
      <c r="AW90" s="35">
        <v>-0.118818183103808</v>
      </c>
      <c r="AX90" s="35">
        <v>1.63985049297108</v>
      </c>
      <c r="AY90" s="35">
        <v>1.39324754041807</v>
      </c>
      <c r="AZ90" s="35">
        <v>3.34091500419746</v>
      </c>
      <c r="BA90" s="35">
        <v>2.8095561553657098</v>
      </c>
      <c r="BB90" s="35">
        <v>2.7686328345887898</v>
      </c>
      <c r="BC90" s="35">
        <v>7.2386366954063401</v>
      </c>
      <c r="BD90" s="35">
        <v>7.6575958053535702</v>
      </c>
      <c r="BE90" s="35">
        <v>4.7771629246787404</v>
      </c>
      <c r="BF90" s="35">
        <v>3.2331671322797</v>
      </c>
      <c r="BG90" s="35">
        <v>3.8760954796928502</v>
      </c>
      <c r="BH90" s="35">
        <v>3.6960580470629401</v>
      </c>
      <c r="BI90" s="35">
        <v>2.9523996354249502</v>
      </c>
    </row>
    <row r="91" spans="1:61" x14ac:dyDescent="0.25">
      <c r="A91" s="81"/>
      <c r="B91" s="183"/>
      <c r="C91" s="183"/>
      <c r="D91" s="183"/>
      <c r="E91" s="183"/>
      <c r="F91" s="183"/>
      <c r="G91" s="183"/>
      <c r="H91" s="183"/>
      <c r="I91" s="183"/>
      <c r="J91" s="183"/>
      <c r="K91" s="183"/>
      <c r="L91" s="183"/>
      <c r="M91" s="183"/>
      <c r="N91" s="183"/>
      <c r="O91" s="183"/>
      <c r="P91" s="183"/>
      <c r="Q91" s="183"/>
      <c r="R91" s="183"/>
      <c r="S91" s="183"/>
      <c r="T91" s="183"/>
      <c r="U91" s="183"/>
      <c r="V91" s="183"/>
      <c r="W91" s="183"/>
      <c r="X91" s="183"/>
      <c r="Y91" s="183"/>
      <c r="Z91" s="183"/>
      <c r="AA91" s="183"/>
      <c r="AB91" s="35"/>
      <c r="AC91" s="35"/>
      <c r="AD91" s="35"/>
      <c r="AE91" s="35"/>
      <c r="AF91" s="35"/>
      <c r="AG91" s="35"/>
      <c r="AH91" s="35"/>
      <c r="AI91" s="35"/>
      <c r="AJ91" s="35"/>
      <c r="AK91" s="35"/>
      <c r="AL91" s="35"/>
      <c r="AM91" s="35"/>
      <c r="AN91" s="35"/>
      <c r="AO91" s="35"/>
      <c r="AP91" s="35"/>
      <c r="AQ91" s="35"/>
      <c r="AR91" s="35"/>
      <c r="AS91" s="35"/>
      <c r="AT91" s="35"/>
      <c r="AU91" s="35"/>
      <c r="AV91" s="35"/>
      <c r="AW91" s="35"/>
      <c r="AX91" s="35"/>
      <c r="AY91" s="35"/>
      <c r="AZ91" s="35"/>
      <c r="BA91" s="35"/>
      <c r="BB91" s="35"/>
      <c r="BC91" s="35"/>
      <c r="BD91" s="35"/>
      <c r="BE91" s="35"/>
      <c r="BF91" s="35"/>
      <c r="BG91" s="35"/>
      <c r="BH91" s="35"/>
      <c r="BI91" s="35"/>
    </row>
    <row r="92" spans="1:61" x14ac:dyDescent="0.25">
      <c r="A92" s="81" t="s">
        <v>204</v>
      </c>
      <c r="B92" s="182" t="s">
        <v>169</v>
      </c>
      <c r="C92" s="182" t="s">
        <v>169</v>
      </c>
      <c r="D92" s="182" t="s">
        <v>169</v>
      </c>
      <c r="E92" s="182" t="s">
        <v>169</v>
      </c>
      <c r="F92" s="182" t="s">
        <v>169</v>
      </c>
      <c r="G92" s="182" t="s">
        <v>169</v>
      </c>
      <c r="H92" s="182" t="s">
        <v>169</v>
      </c>
      <c r="I92" s="182" t="s">
        <v>169</v>
      </c>
      <c r="J92" s="182" t="s">
        <v>169</v>
      </c>
      <c r="K92" s="182" t="s">
        <v>169</v>
      </c>
      <c r="L92" s="182" t="s">
        <v>169</v>
      </c>
      <c r="M92" s="182" t="s">
        <v>169</v>
      </c>
      <c r="N92" s="182" t="s">
        <v>169</v>
      </c>
      <c r="O92" s="182" t="s">
        <v>169</v>
      </c>
      <c r="P92" s="182" t="s">
        <v>169</v>
      </c>
      <c r="Q92" s="182" t="s">
        <v>169</v>
      </c>
      <c r="R92" s="182" t="s">
        <v>169</v>
      </c>
      <c r="S92" s="182" t="s">
        <v>169</v>
      </c>
      <c r="T92" s="182" t="s">
        <v>169</v>
      </c>
      <c r="U92" s="182" t="s">
        <v>169</v>
      </c>
      <c r="V92" s="182" t="s">
        <v>169</v>
      </c>
      <c r="W92" s="182" t="s">
        <v>169</v>
      </c>
      <c r="X92" s="182" t="s">
        <v>169</v>
      </c>
      <c r="Y92" s="182" t="s">
        <v>169</v>
      </c>
      <c r="Z92" s="182" t="s">
        <v>169</v>
      </c>
      <c r="AA92" s="182" t="s">
        <v>169</v>
      </c>
      <c r="AB92" s="35" t="s">
        <v>153</v>
      </c>
      <c r="AC92" s="35">
        <v>1.04135713126559</v>
      </c>
      <c r="AD92" s="35">
        <v>2.6460287017962201</v>
      </c>
      <c r="AE92" s="35">
        <v>2.07797400959184</v>
      </c>
      <c r="AF92" s="35">
        <v>1.27973022646655</v>
      </c>
      <c r="AG92" s="35">
        <v>3.4187521070801399</v>
      </c>
      <c r="AH92" s="35">
        <v>4.1842543957366596</v>
      </c>
      <c r="AI92" s="35">
        <v>3.7705618216826902</v>
      </c>
      <c r="AJ92" s="35">
        <v>2.1730273831965601</v>
      </c>
      <c r="AK92" s="35">
        <v>1.1988948934053401</v>
      </c>
      <c r="AL92" s="35">
        <v>1.9807451954145101</v>
      </c>
      <c r="AM92" s="35">
        <v>2.55526916053102</v>
      </c>
      <c r="AN92" s="35">
        <v>2.0697359387050098</v>
      </c>
      <c r="AO92" s="35">
        <v>2.3079334071426398</v>
      </c>
      <c r="AP92" s="35">
        <v>0.22058490810104001</v>
      </c>
      <c r="AQ92" s="35">
        <v>0.94019496931618796</v>
      </c>
      <c r="AR92" s="35">
        <v>0.18735520303056999</v>
      </c>
      <c r="AS92" s="35">
        <v>1.44762361577304</v>
      </c>
      <c r="AT92" s="35">
        <v>1.27505863187543</v>
      </c>
      <c r="AU92" s="35">
        <v>0.25327968818771301</v>
      </c>
      <c r="AV92" s="35">
        <v>0.77267853952010002</v>
      </c>
      <c r="AW92" s="35">
        <v>0.45466728877319201</v>
      </c>
      <c r="AX92" s="35">
        <v>1.26066194599652</v>
      </c>
      <c r="AY92" s="35">
        <v>2.4371108315246501</v>
      </c>
      <c r="AZ92" s="35">
        <v>3.0327195939506799</v>
      </c>
      <c r="BA92" s="35">
        <v>1.9285865203675401</v>
      </c>
      <c r="BB92" s="35">
        <v>2.9245936489539899</v>
      </c>
      <c r="BC92" s="35">
        <v>5.5351646933965402</v>
      </c>
      <c r="BD92" s="35">
        <v>6.5693613128224904</v>
      </c>
      <c r="BE92" s="35">
        <v>3.2968544920539</v>
      </c>
      <c r="BF92" s="35">
        <v>2.3504808331396498</v>
      </c>
      <c r="BG92" s="35">
        <v>2.9394079983533099</v>
      </c>
      <c r="BH92" s="35">
        <v>2.7852844094772702</v>
      </c>
      <c r="BI92" s="35">
        <v>2.4389276792386299</v>
      </c>
    </row>
    <row r="93" spans="1:61" x14ac:dyDescent="0.25">
      <c r="A93" s="50"/>
      <c r="B93" s="168"/>
      <c r="C93" s="168"/>
      <c r="D93" s="168"/>
      <c r="E93" s="168"/>
      <c r="F93" s="168"/>
      <c r="G93" s="168"/>
      <c r="H93" s="168"/>
      <c r="I93" s="168"/>
      <c r="J93" s="168"/>
      <c r="K93" s="168"/>
      <c r="L93" s="168"/>
      <c r="M93" s="168"/>
      <c r="N93" s="168"/>
      <c r="O93" s="168"/>
      <c r="P93" s="168"/>
      <c r="Q93" s="168"/>
      <c r="R93" s="168"/>
      <c r="S93" s="168"/>
      <c r="T93" s="168"/>
      <c r="U93" s="168"/>
      <c r="V93" s="168"/>
      <c r="W93" s="168"/>
      <c r="X93" s="168"/>
      <c r="Y93" s="168"/>
      <c r="Z93" s="168"/>
      <c r="AA93" s="168"/>
      <c r="AB93" s="35"/>
      <c r="AC93" s="35"/>
      <c r="AD93" s="35"/>
      <c r="AE93" s="35"/>
      <c r="AF93" s="35"/>
      <c r="AG93" s="35"/>
      <c r="AH93" s="35"/>
      <c r="AI93" s="35"/>
      <c r="AJ93" s="35"/>
      <c r="AK93" s="35"/>
      <c r="AL93" s="35"/>
      <c r="AM93" s="35"/>
      <c r="AN93" s="35"/>
      <c r="AO93" s="35"/>
      <c r="AP93" s="35"/>
      <c r="AQ93" s="35"/>
      <c r="AR93" s="35"/>
      <c r="AS93" s="35"/>
      <c r="AT93" s="35"/>
      <c r="AU93" s="35"/>
      <c r="AV93" s="35"/>
      <c r="AW93" s="35"/>
      <c r="AX93" s="35"/>
      <c r="AY93" s="35"/>
      <c r="AZ93" s="35"/>
      <c r="BA93" s="35"/>
      <c r="BB93" s="35"/>
      <c r="BC93" s="35"/>
      <c r="BD93" s="35"/>
      <c r="BE93" s="35"/>
      <c r="BF93" s="35"/>
      <c r="BG93" s="35"/>
      <c r="BH93" s="35"/>
      <c r="BI93" s="35"/>
    </row>
    <row r="94" spans="1:61" x14ac:dyDescent="0.25">
      <c r="A94" s="83" t="s">
        <v>57</v>
      </c>
      <c r="B94" s="168"/>
      <c r="C94" s="168"/>
      <c r="D94" s="168"/>
      <c r="E94" s="168"/>
      <c r="F94" s="168"/>
      <c r="G94" s="168"/>
      <c r="H94" s="168"/>
      <c r="I94" s="168"/>
      <c r="J94" s="168"/>
      <c r="K94" s="168"/>
      <c r="L94" s="168"/>
      <c r="M94" s="168"/>
      <c r="N94" s="168"/>
      <c r="O94" s="168"/>
      <c r="P94" s="168"/>
      <c r="Q94" s="168"/>
      <c r="R94" s="168"/>
      <c r="S94" s="168"/>
      <c r="T94" s="168"/>
      <c r="U94" s="168"/>
      <c r="V94" s="168"/>
      <c r="W94" s="168"/>
      <c r="X94" s="168"/>
      <c r="Y94" s="168"/>
      <c r="Z94" s="168"/>
      <c r="AA94" s="168"/>
      <c r="AB94" s="35"/>
      <c r="AC94" s="35"/>
      <c r="AD94" s="35"/>
      <c r="AE94" s="35"/>
      <c r="AF94" s="35"/>
      <c r="AG94" s="35"/>
      <c r="AH94" s="35"/>
      <c r="AI94" s="35"/>
      <c r="AJ94" s="35"/>
      <c r="AK94" s="35"/>
      <c r="AL94" s="35"/>
      <c r="AM94" s="35"/>
      <c r="AN94" s="35"/>
      <c r="AO94" s="35"/>
      <c r="AP94" s="35"/>
      <c r="AQ94" s="35"/>
      <c r="AR94" s="35"/>
      <c r="AS94" s="35"/>
      <c r="AT94" s="35"/>
      <c r="AU94" s="35"/>
      <c r="AV94" s="35"/>
      <c r="AW94" s="35"/>
      <c r="AX94" s="35"/>
      <c r="AY94" s="35"/>
      <c r="AZ94" s="35"/>
      <c r="BA94" s="35"/>
      <c r="BB94" s="35"/>
      <c r="BC94" s="35"/>
      <c r="BD94" s="35"/>
      <c r="BE94" s="35"/>
      <c r="BF94" s="35"/>
      <c r="BG94" s="35"/>
      <c r="BH94" s="35"/>
      <c r="BI94" s="35"/>
    </row>
    <row r="95" spans="1:61" x14ac:dyDescent="0.25">
      <c r="A95" s="80" t="s">
        <v>208</v>
      </c>
      <c r="B95" s="183"/>
      <c r="C95" s="183"/>
      <c r="D95" s="183"/>
      <c r="E95" s="183"/>
      <c r="F95" s="183"/>
      <c r="G95" s="183"/>
      <c r="H95" s="183"/>
      <c r="I95" s="183"/>
      <c r="J95" s="183"/>
      <c r="K95" s="183"/>
      <c r="L95" s="183"/>
      <c r="M95" s="183"/>
      <c r="N95" s="183"/>
      <c r="O95" s="183"/>
      <c r="P95" s="183"/>
      <c r="Q95" s="183"/>
      <c r="R95" s="183"/>
      <c r="S95" s="183"/>
      <c r="T95" s="183"/>
      <c r="U95" s="183"/>
      <c r="V95" s="183"/>
      <c r="W95" s="183"/>
      <c r="X95" s="183"/>
      <c r="Y95" s="183"/>
      <c r="Z95" s="183"/>
      <c r="AA95" s="183"/>
      <c r="AB95" s="35"/>
      <c r="AC95" s="35"/>
      <c r="AD95" s="35"/>
      <c r="AE95" s="35"/>
      <c r="AF95" s="35"/>
      <c r="AG95" s="35"/>
      <c r="AH95" s="35"/>
      <c r="AI95" s="35"/>
      <c r="AJ95" s="35"/>
      <c r="AK95" s="35"/>
      <c r="AL95" s="35"/>
      <c r="AM95" s="35"/>
      <c r="AN95" s="35"/>
      <c r="AO95" s="35"/>
      <c r="AP95" s="35"/>
      <c r="AQ95" s="35"/>
      <c r="AR95" s="35"/>
      <c r="AS95" s="35"/>
      <c r="AT95" s="35"/>
      <c r="AU95" s="35"/>
      <c r="AV95" s="35"/>
      <c r="AW95" s="35"/>
      <c r="AX95" s="35"/>
      <c r="AY95" s="35"/>
      <c r="AZ95" s="35"/>
      <c r="BA95" s="35"/>
      <c r="BB95" s="35"/>
      <c r="BC95" s="35"/>
      <c r="BD95" s="35"/>
      <c r="BE95" s="35"/>
      <c r="BF95" s="35"/>
      <c r="BG95" s="35"/>
      <c r="BH95" s="35"/>
      <c r="BI95" s="35"/>
    </row>
    <row r="96" spans="1:61" x14ac:dyDescent="0.25">
      <c r="A96" s="81" t="s">
        <v>209</v>
      </c>
      <c r="B96" s="182" t="s">
        <v>169</v>
      </c>
      <c r="C96" s="182" t="s">
        <v>169</v>
      </c>
      <c r="D96" s="182" t="s">
        <v>169</v>
      </c>
      <c r="E96" s="182" t="s">
        <v>169</v>
      </c>
      <c r="F96" s="182" t="s">
        <v>169</v>
      </c>
      <c r="G96" s="182" t="s">
        <v>169</v>
      </c>
      <c r="H96" s="182" t="s">
        <v>169</v>
      </c>
      <c r="I96" s="182" t="s">
        <v>169</v>
      </c>
      <c r="J96" s="182" t="s">
        <v>169</v>
      </c>
      <c r="K96" s="182" t="s">
        <v>169</v>
      </c>
      <c r="L96" s="182" t="s">
        <v>169</v>
      </c>
      <c r="M96" s="182" t="s">
        <v>169</v>
      </c>
      <c r="N96" s="182" t="s">
        <v>169</v>
      </c>
      <c r="O96" s="182" t="s">
        <v>169</v>
      </c>
      <c r="P96" s="182" t="s">
        <v>169</v>
      </c>
      <c r="Q96" s="182" t="s">
        <v>169</v>
      </c>
      <c r="R96" s="182" t="s">
        <v>169</v>
      </c>
      <c r="S96" s="182" t="s">
        <v>169</v>
      </c>
      <c r="T96" s="182" t="s">
        <v>169</v>
      </c>
      <c r="U96" s="182" t="s">
        <v>169</v>
      </c>
      <c r="V96" s="182" t="s">
        <v>169</v>
      </c>
      <c r="W96" s="182" t="s">
        <v>169</v>
      </c>
      <c r="X96" s="182" t="s">
        <v>169</v>
      </c>
      <c r="Y96" s="182" t="s">
        <v>169</v>
      </c>
      <c r="Z96" s="182" t="s">
        <v>169</v>
      </c>
      <c r="AA96" s="182" t="s">
        <v>169</v>
      </c>
      <c r="AB96" s="35" t="s">
        <v>153</v>
      </c>
      <c r="AC96" s="234">
        <f>0.912142283704975+0.1</f>
        <v>1.0121422837049749</v>
      </c>
      <c r="AD96" s="234">
        <v>3.8388331588235598</v>
      </c>
      <c r="AE96" s="234">
        <v>4.0051927874005901</v>
      </c>
      <c r="AF96" s="234">
        <f>3.94271675801701+0.1</f>
        <v>4.0427167580170096</v>
      </c>
      <c r="AG96" s="234">
        <f>5.20394374833433-0.1</f>
        <v>5.1039437483343306</v>
      </c>
      <c r="AH96" s="234">
        <f>4.5228120536156+0.1</f>
        <v>4.6228120536155997</v>
      </c>
      <c r="AI96" s="234">
        <v>4.0723242540726003</v>
      </c>
      <c r="AJ96" s="234">
        <v>2.6246712272678199</v>
      </c>
      <c r="AK96" s="234">
        <v>3.6990424501478301</v>
      </c>
      <c r="AL96" s="234">
        <f>3.64615705548819+0.1</f>
        <v>3.7461570554881902</v>
      </c>
      <c r="AM96" s="234">
        <f>3.36570018754161-0.1</f>
        <v>3.2657001875416101</v>
      </c>
      <c r="AN96" s="234">
        <v>3.28523133853031</v>
      </c>
      <c r="AO96" s="234">
        <v>3.8341153735433702</v>
      </c>
      <c r="AP96" s="234">
        <f>3.46747860114787-0.1</f>
        <v>3.3674786011478699</v>
      </c>
      <c r="AQ96" s="234">
        <v>1.82515641765466</v>
      </c>
      <c r="AR96" s="234">
        <f>2.34210453307755+0.1</f>
        <v>2.4421045330775502</v>
      </c>
      <c r="AS96" s="234">
        <v>2.6608868795096101</v>
      </c>
      <c r="AT96" s="234">
        <v>1.0381701753905599</v>
      </c>
      <c r="AU96" s="234">
        <f>0.262795904223667-0.1</f>
        <v>0.16279590422366699</v>
      </c>
      <c r="AV96" s="234">
        <f>2.01186367277679+0.1</f>
        <v>2.1118636727767899</v>
      </c>
      <c r="AW96" s="234">
        <v>2.4916425123636698</v>
      </c>
      <c r="AX96" s="234">
        <v>2.9826891084251002</v>
      </c>
      <c r="AY96" s="234">
        <v>2.6301547705974002</v>
      </c>
      <c r="AZ96" s="234">
        <v>2.30862950496507</v>
      </c>
      <c r="BA96" s="234">
        <v>4.3132118601842704</v>
      </c>
      <c r="BB96" s="234">
        <v>-0.11069257175779799</v>
      </c>
      <c r="BC96" s="234">
        <v>6.7169814664258496</v>
      </c>
      <c r="BD96" s="234">
        <v>5.0047154591542196</v>
      </c>
      <c r="BE96" s="234">
        <v>6.5169671997545402</v>
      </c>
      <c r="BF96" s="234">
        <v>5.2546935508555297</v>
      </c>
      <c r="BG96" s="234">
        <v>4.6541850681139696</v>
      </c>
      <c r="BH96" s="234">
        <v>4.7586658895549103</v>
      </c>
      <c r="BI96" s="234">
        <v>4.1586447487356404</v>
      </c>
    </row>
    <row r="97" spans="1:61" x14ac:dyDescent="0.25">
      <c r="A97" s="81" t="s">
        <v>210</v>
      </c>
      <c r="B97" s="182" t="s">
        <v>169</v>
      </c>
      <c r="C97" s="182" t="s">
        <v>169</v>
      </c>
      <c r="D97" s="182" t="s">
        <v>169</v>
      </c>
      <c r="E97" s="182" t="s">
        <v>169</v>
      </c>
      <c r="F97" s="182" t="s">
        <v>169</v>
      </c>
      <c r="G97" s="182" t="s">
        <v>169</v>
      </c>
      <c r="H97" s="182" t="s">
        <v>169</v>
      </c>
      <c r="I97" s="182" t="s">
        <v>169</v>
      </c>
      <c r="J97" s="182" t="s">
        <v>169</v>
      </c>
      <c r="K97" s="182" t="s">
        <v>169</v>
      </c>
      <c r="L97" s="182" t="s">
        <v>169</v>
      </c>
      <c r="M97" s="182" t="s">
        <v>169</v>
      </c>
      <c r="N97" s="182" t="s">
        <v>169</v>
      </c>
      <c r="O97" s="182" t="s">
        <v>169</v>
      </c>
      <c r="P97" s="182" t="s">
        <v>169</v>
      </c>
      <c r="Q97" s="182" t="s">
        <v>169</v>
      </c>
      <c r="R97" s="182" t="s">
        <v>169</v>
      </c>
      <c r="S97" s="182" t="s">
        <v>169</v>
      </c>
      <c r="T97" s="182" t="s">
        <v>169</v>
      </c>
      <c r="U97" s="182" t="s">
        <v>169</v>
      </c>
      <c r="V97" s="182" t="s">
        <v>169</v>
      </c>
      <c r="W97" s="182" t="s">
        <v>169</v>
      </c>
      <c r="X97" s="182" t="s">
        <v>169</v>
      </c>
      <c r="Y97" s="182" t="s">
        <v>169</v>
      </c>
      <c r="Z97" s="182" t="s">
        <v>169</v>
      </c>
      <c r="AA97" s="182" t="s">
        <v>169</v>
      </c>
      <c r="AB97" s="35" t="s">
        <v>153</v>
      </c>
      <c r="AC97" s="234">
        <v>0.139877924720233</v>
      </c>
      <c r="AD97" s="234">
        <v>1.0156658767043001</v>
      </c>
      <c r="AE97" s="234">
        <v>1.8392229799545801</v>
      </c>
      <c r="AF97" s="234">
        <v>2.48561110484142</v>
      </c>
      <c r="AG97" s="234">
        <v>3.7535104774248902</v>
      </c>
      <c r="AH97" s="234">
        <v>3.1420045638055298</v>
      </c>
      <c r="AI97" s="234">
        <v>3.9313373630525601</v>
      </c>
      <c r="AJ97" s="234">
        <v>2.8872380529992201</v>
      </c>
      <c r="AK97" s="234">
        <v>3.1827806762863</v>
      </c>
      <c r="AL97" s="234">
        <v>1.9051264059875701</v>
      </c>
      <c r="AM97" s="234">
        <v>1.1512275634412801</v>
      </c>
      <c r="AN97" s="234">
        <v>1.55288192501402</v>
      </c>
      <c r="AO97" s="234">
        <v>3.0105839346207302</v>
      </c>
      <c r="AP97" s="234">
        <v>2.70662243251572</v>
      </c>
      <c r="AQ97" s="234">
        <v>0.29148484796222002</v>
      </c>
      <c r="AR97" s="234">
        <v>0.85290439132847995</v>
      </c>
      <c r="AS97" s="234">
        <v>1.3080058981698599</v>
      </c>
      <c r="AT97" s="234">
        <v>-0.394905547482716</v>
      </c>
      <c r="AU97" s="234">
        <v>1.01954267712173</v>
      </c>
      <c r="AV97" s="234">
        <v>0.86678361366205103</v>
      </c>
      <c r="AW97" s="234">
        <v>2.3035990547590801</v>
      </c>
      <c r="AX97" s="234">
        <v>0.90000000000024805</v>
      </c>
      <c r="AY97" s="234">
        <v>4.1380995032980996</v>
      </c>
      <c r="AZ97" s="234">
        <v>3.0109741477359</v>
      </c>
      <c r="BA97" s="234">
        <v>2.17997831586568</v>
      </c>
      <c r="BB97" s="234">
        <v>1.6816641670833199</v>
      </c>
      <c r="BC97" s="234">
        <v>4.7763979613807797</v>
      </c>
      <c r="BD97" s="234">
        <v>3.61329216569463</v>
      </c>
      <c r="BE97" s="234">
        <v>6.1381060928197604</v>
      </c>
      <c r="BF97" s="234">
        <v>4.9316054515320999</v>
      </c>
      <c r="BG97" s="234">
        <v>4.3449681734386001</v>
      </c>
      <c r="BH97" s="234">
        <v>4.4480438597241099</v>
      </c>
      <c r="BI97" s="234">
        <v>3.8392223734279001</v>
      </c>
    </row>
    <row r="98" spans="1:61" x14ac:dyDescent="0.25">
      <c r="A98" s="81" t="s">
        <v>211</v>
      </c>
      <c r="B98" s="176" t="s">
        <v>169</v>
      </c>
      <c r="C98" s="176" t="s">
        <v>169</v>
      </c>
      <c r="D98" s="176" t="s">
        <v>169</v>
      </c>
      <c r="E98" s="176" t="s">
        <v>169</v>
      </c>
      <c r="F98" s="176" t="s">
        <v>169</v>
      </c>
      <c r="G98" s="176" t="s">
        <v>169</v>
      </c>
      <c r="H98" s="176" t="s">
        <v>169</v>
      </c>
      <c r="I98" s="176" t="s">
        <v>169</v>
      </c>
      <c r="J98" s="176" t="s">
        <v>169</v>
      </c>
      <c r="K98" s="176" t="s">
        <v>169</v>
      </c>
      <c r="L98" s="176" t="s">
        <v>169</v>
      </c>
      <c r="M98" s="176" t="s">
        <v>169</v>
      </c>
      <c r="N98" s="176" t="s">
        <v>169</v>
      </c>
      <c r="O98" s="176" t="s">
        <v>169</v>
      </c>
      <c r="P98" s="176" t="s">
        <v>169</v>
      </c>
      <c r="Q98" s="176" t="s">
        <v>169</v>
      </c>
      <c r="R98" s="176" t="s">
        <v>169</v>
      </c>
      <c r="S98" s="176" t="s">
        <v>169</v>
      </c>
      <c r="T98" s="176" t="s">
        <v>169</v>
      </c>
      <c r="U98" s="176" t="s">
        <v>169</v>
      </c>
      <c r="V98" s="176" t="s">
        <v>169</v>
      </c>
      <c r="W98" s="176" t="s">
        <v>169</v>
      </c>
      <c r="X98" s="176" t="s">
        <v>169</v>
      </c>
      <c r="Y98" s="176" t="s">
        <v>169</v>
      </c>
      <c r="Z98" s="176" t="s">
        <v>169</v>
      </c>
      <c r="AA98" s="176" t="s">
        <v>169</v>
      </c>
      <c r="AB98" s="35" t="s">
        <v>153</v>
      </c>
      <c r="AC98" s="234">
        <f>2.25082508250836-0.2</f>
        <v>2.0508250825083598</v>
      </c>
      <c r="AD98" s="234">
        <v>1.54518396554997</v>
      </c>
      <c r="AE98" s="234">
        <f>1.66510318949338+0.1</f>
        <v>1.7651031894933802</v>
      </c>
      <c r="AF98" s="234">
        <f>2.0164383561643-0.1</f>
        <v>1.9164383561642997</v>
      </c>
      <c r="AG98" s="234">
        <v>4.0153543108237804</v>
      </c>
      <c r="AH98" s="234">
        <v>3.8949036176393599</v>
      </c>
      <c r="AI98" s="234">
        <f>3.24886550740935+0.1</f>
        <v>3.3488655074093501</v>
      </c>
      <c r="AJ98" s="234">
        <f>2.53840769259104+0.1</f>
        <v>2.63840769259104</v>
      </c>
      <c r="AK98" s="234">
        <f>1.62103746397699+0.1</f>
        <v>1.7210374639769901</v>
      </c>
      <c r="AL98" s="234">
        <v>2.2054495724128</v>
      </c>
      <c r="AM98" s="234">
        <v>1.8984787024966601</v>
      </c>
      <c r="AN98" s="234">
        <v>2.4984745223240998</v>
      </c>
      <c r="AO98" s="234">
        <v>3.2097028848604201</v>
      </c>
      <c r="AP98" s="234">
        <v>0.11286677214554799</v>
      </c>
      <c r="AQ98" s="234">
        <v>1.5423678516158801</v>
      </c>
      <c r="AR98" s="234">
        <v>1.57340188249417</v>
      </c>
      <c r="AS98" s="234">
        <v>1.2020725411306901</v>
      </c>
      <c r="AT98" s="234">
        <v>0.81960091762556297</v>
      </c>
      <c r="AU98" s="234">
        <v>6.4294297416855897E-2</v>
      </c>
      <c r="AV98" s="234">
        <v>0.132144969424042</v>
      </c>
      <c r="AW98" s="234">
        <v>-7.5616413136925201E-2</v>
      </c>
      <c r="AX98" s="234">
        <v>1.2565098673025501</v>
      </c>
      <c r="AY98" s="234">
        <v>2.2647578320629198</v>
      </c>
      <c r="AZ98" s="234">
        <v>2.42430339220234</v>
      </c>
      <c r="BA98" s="234">
        <v>1.7496315327537399</v>
      </c>
      <c r="BB98" s="234">
        <v>3.8293361704311302</v>
      </c>
      <c r="BC98" s="234">
        <v>7.7179189996046302</v>
      </c>
      <c r="BD98" s="234">
        <v>4.7794035763304699</v>
      </c>
      <c r="BE98" s="234">
        <v>3.4770691229420301</v>
      </c>
      <c r="BF98" s="234">
        <v>1.9960541455122001</v>
      </c>
      <c r="BG98" s="234">
        <v>1.99920139839984</v>
      </c>
      <c r="BH98" s="234">
        <v>2.0040245187655299</v>
      </c>
      <c r="BI98" s="234">
        <v>1.9998040452727099</v>
      </c>
    </row>
    <row r="99" spans="1:61" x14ac:dyDescent="0.25">
      <c r="A99" s="81" t="s">
        <v>48</v>
      </c>
      <c r="B99" s="182" t="s">
        <v>169</v>
      </c>
      <c r="C99" s="182" t="s">
        <v>169</v>
      </c>
      <c r="D99" s="182" t="s">
        <v>169</v>
      </c>
      <c r="E99" s="182" t="s">
        <v>169</v>
      </c>
      <c r="F99" s="182" t="s">
        <v>169</v>
      </c>
      <c r="G99" s="182" t="s">
        <v>169</v>
      </c>
      <c r="H99" s="182" t="s">
        <v>169</v>
      </c>
      <c r="I99" s="182" t="s">
        <v>169</v>
      </c>
      <c r="J99" s="182" t="s">
        <v>169</v>
      </c>
      <c r="K99" s="182" t="s">
        <v>169</v>
      </c>
      <c r="L99" s="182" t="s">
        <v>169</v>
      </c>
      <c r="M99" s="182" t="s">
        <v>169</v>
      </c>
      <c r="N99" s="182" t="s">
        <v>169</v>
      </c>
      <c r="O99" s="182" t="s">
        <v>169</v>
      </c>
      <c r="P99" s="182" t="s">
        <v>169</v>
      </c>
      <c r="Q99" s="182" t="s">
        <v>169</v>
      </c>
      <c r="R99" s="182" t="s">
        <v>169</v>
      </c>
      <c r="S99" s="182" t="s">
        <v>169</v>
      </c>
      <c r="T99" s="182" t="s">
        <v>169</v>
      </c>
      <c r="U99" s="182" t="s">
        <v>169</v>
      </c>
      <c r="V99" s="182" t="s">
        <v>169</v>
      </c>
      <c r="W99" s="182" t="s">
        <v>169</v>
      </c>
      <c r="X99" s="182" t="s">
        <v>169</v>
      </c>
      <c r="Y99" s="182" t="s">
        <v>169</v>
      </c>
      <c r="Z99" s="182" t="s">
        <v>169</v>
      </c>
      <c r="AA99" s="182" t="s">
        <v>169</v>
      </c>
      <c r="AB99" s="35" t="s">
        <v>153</v>
      </c>
      <c r="AC99" s="234">
        <v>0.83429008802164994</v>
      </c>
      <c r="AD99" s="234">
        <v>0.226278532032609</v>
      </c>
      <c r="AE99" s="234">
        <v>0.61059824089562098</v>
      </c>
      <c r="AF99" s="234">
        <v>1.3772010440572999</v>
      </c>
      <c r="AG99" s="234">
        <v>3.33760449122562</v>
      </c>
      <c r="AH99" s="234">
        <v>3.9217907471223601</v>
      </c>
      <c r="AI99" s="234">
        <v>2.7588493458060799</v>
      </c>
      <c r="AJ99" s="234">
        <v>2.1541203267236</v>
      </c>
      <c r="AK99" s="234">
        <v>0.84441388375571202</v>
      </c>
      <c r="AL99" s="234">
        <v>1.21771560899311</v>
      </c>
      <c r="AM99" s="234">
        <v>2.3932006262580301</v>
      </c>
      <c r="AN99" s="234">
        <v>2.8161691434510399</v>
      </c>
      <c r="AO99" s="234">
        <v>3.5369931228865998</v>
      </c>
      <c r="AP99" s="234">
        <v>0.96185864751181505</v>
      </c>
      <c r="AQ99" s="234">
        <v>3.0548717613148</v>
      </c>
      <c r="AR99" s="234">
        <v>0.92979124852512496</v>
      </c>
      <c r="AS99" s="234">
        <v>0.78727569911738504</v>
      </c>
      <c r="AT99" s="234">
        <v>1.5835198331684901</v>
      </c>
      <c r="AU99" s="234">
        <v>0.27347949774547697</v>
      </c>
      <c r="AV99" s="234">
        <v>-0.29324266893323597</v>
      </c>
      <c r="AW99" s="234">
        <v>-0.20608558613167699</v>
      </c>
      <c r="AX99" s="234">
        <v>1.32292941277827</v>
      </c>
      <c r="AY99" s="234">
        <v>2.1567976495355801</v>
      </c>
      <c r="AZ99" s="234">
        <v>2.24926536895107</v>
      </c>
      <c r="BA99" s="234">
        <v>1.5189862123928399</v>
      </c>
      <c r="BB99" s="234">
        <v>3.2136355809746702</v>
      </c>
      <c r="BC99" s="234">
        <v>6.2982774659820402</v>
      </c>
      <c r="BD99" s="234">
        <v>4.0881167178357298</v>
      </c>
      <c r="BE99" s="234">
        <v>3.05738611516351</v>
      </c>
      <c r="BF99" s="234">
        <v>1.90271274430749</v>
      </c>
      <c r="BG99" s="234">
        <v>1.8935797908624199</v>
      </c>
      <c r="BH99" s="234">
        <v>1.9098592254947599</v>
      </c>
      <c r="BI99" s="234">
        <v>1.90043079111668</v>
      </c>
    </row>
    <row r="100" spans="1:61" x14ac:dyDescent="0.25">
      <c r="A100" s="81" t="s">
        <v>212</v>
      </c>
      <c r="B100" s="182" t="s">
        <v>169</v>
      </c>
      <c r="C100" s="182" t="s">
        <v>169</v>
      </c>
      <c r="D100" s="182" t="s">
        <v>169</v>
      </c>
      <c r="E100" s="182" t="s">
        <v>169</v>
      </c>
      <c r="F100" s="182" t="s">
        <v>169</v>
      </c>
      <c r="G100" s="182" t="s">
        <v>169</v>
      </c>
      <c r="H100" s="182" t="s">
        <v>169</v>
      </c>
      <c r="I100" s="182" t="s">
        <v>169</v>
      </c>
      <c r="J100" s="182" t="s">
        <v>169</v>
      </c>
      <c r="K100" s="182" t="s">
        <v>169</v>
      </c>
      <c r="L100" s="182" t="s">
        <v>169</v>
      </c>
      <c r="M100" s="182" t="s">
        <v>169</v>
      </c>
      <c r="N100" s="182" t="s">
        <v>169</v>
      </c>
      <c r="O100" s="182" t="s">
        <v>169</v>
      </c>
      <c r="P100" s="182" t="s">
        <v>169</v>
      </c>
      <c r="Q100" s="182" t="s">
        <v>169</v>
      </c>
      <c r="R100" s="182" t="s">
        <v>169</v>
      </c>
      <c r="S100" s="182" t="s">
        <v>169</v>
      </c>
      <c r="T100" s="182" t="s">
        <v>169</v>
      </c>
      <c r="U100" s="182" t="s">
        <v>169</v>
      </c>
      <c r="V100" s="182" t="s">
        <v>169</v>
      </c>
      <c r="W100" s="182" t="s">
        <v>169</v>
      </c>
      <c r="X100" s="182" t="s">
        <v>169</v>
      </c>
      <c r="Y100" s="182" t="s">
        <v>169</v>
      </c>
      <c r="Z100" s="182" t="s">
        <v>169</v>
      </c>
      <c r="AA100" s="182" t="s">
        <v>169</v>
      </c>
      <c r="AB100" s="35" t="s">
        <v>153</v>
      </c>
      <c r="AC100" s="234">
        <v>16.6670470897513</v>
      </c>
      <c r="AD100" s="234">
        <v>16.3145326846339</v>
      </c>
      <c r="AE100" s="234">
        <v>15.9752986422973</v>
      </c>
      <c r="AF100" s="234">
        <v>15.658437629831401</v>
      </c>
      <c r="AG100" s="234">
        <v>15.5211505351963</v>
      </c>
      <c r="AH100" s="234">
        <v>15.5630127222047</v>
      </c>
      <c r="AI100" s="234">
        <v>16.027802446964898</v>
      </c>
      <c r="AJ100" s="234">
        <v>16.613611797287</v>
      </c>
      <c r="AK100" s="234">
        <v>16.366080506984002</v>
      </c>
      <c r="AL100" s="234">
        <v>16.157369000219202</v>
      </c>
      <c r="AM100" s="234">
        <v>15.783637450491</v>
      </c>
      <c r="AN100" s="234">
        <v>15.4384497207694</v>
      </c>
      <c r="AO100" s="234">
        <v>15.4388951145571</v>
      </c>
      <c r="AP100" s="234">
        <v>15.9642355788489</v>
      </c>
      <c r="AQ100" s="234">
        <v>16.265963559444799</v>
      </c>
      <c r="AR100" s="234">
        <v>15.7515164070252</v>
      </c>
      <c r="AS100" s="234">
        <v>15.640148593423101</v>
      </c>
      <c r="AT100" s="234">
        <v>15.631365380180601</v>
      </c>
      <c r="AU100" s="234">
        <v>15.5962574930073</v>
      </c>
      <c r="AV100" s="234">
        <v>15.288732132873299</v>
      </c>
      <c r="AW100" s="234">
        <v>14.9686164277561</v>
      </c>
      <c r="AX100" s="234">
        <v>14.578778089529299</v>
      </c>
      <c r="AY100" s="234">
        <v>14.282299350640001</v>
      </c>
      <c r="AZ100" s="234">
        <v>14.2655322547057</v>
      </c>
      <c r="BA100" s="234">
        <v>14.9621425665452</v>
      </c>
      <c r="BB100" s="234">
        <v>14.8884700056543</v>
      </c>
      <c r="BC100" s="234">
        <v>14.609389344770699</v>
      </c>
      <c r="BD100" s="234">
        <v>14.576901466679899</v>
      </c>
      <c r="BE100" s="234">
        <v>14.8238316047273</v>
      </c>
      <c r="BF100" s="234">
        <v>14.617694434079</v>
      </c>
      <c r="BG100" s="234">
        <v>14.5181149417432</v>
      </c>
      <c r="BH100" s="234">
        <v>14.5043245294437</v>
      </c>
      <c r="BI100" s="234">
        <v>14.6219220140571</v>
      </c>
    </row>
    <row r="101" spans="1:61" x14ac:dyDescent="0.25">
      <c r="A101" s="81" t="s">
        <v>213</v>
      </c>
      <c r="B101" s="182" t="s">
        <v>169</v>
      </c>
      <c r="C101" s="182" t="s">
        <v>169</v>
      </c>
      <c r="D101" s="182" t="s">
        <v>169</v>
      </c>
      <c r="E101" s="182" t="s">
        <v>169</v>
      </c>
      <c r="F101" s="182" t="s">
        <v>169</v>
      </c>
      <c r="G101" s="182" t="s">
        <v>169</v>
      </c>
      <c r="H101" s="182" t="s">
        <v>169</v>
      </c>
      <c r="I101" s="182" t="s">
        <v>169</v>
      </c>
      <c r="J101" s="182" t="s">
        <v>169</v>
      </c>
      <c r="K101" s="182" t="s">
        <v>169</v>
      </c>
      <c r="L101" s="182" t="s">
        <v>169</v>
      </c>
      <c r="M101" s="182" t="s">
        <v>169</v>
      </c>
      <c r="N101" s="182" t="s">
        <v>169</v>
      </c>
      <c r="O101" s="182" t="s">
        <v>169</v>
      </c>
      <c r="P101" s="182" t="s">
        <v>169</v>
      </c>
      <c r="Q101" s="182" t="s">
        <v>169</v>
      </c>
      <c r="R101" s="182" t="s">
        <v>169</v>
      </c>
      <c r="S101" s="182" t="s">
        <v>169</v>
      </c>
      <c r="T101" s="182" t="s">
        <v>169</v>
      </c>
      <c r="U101" s="182" t="s">
        <v>169</v>
      </c>
      <c r="V101" s="182" t="s">
        <v>169</v>
      </c>
      <c r="W101" s="182" t="s">
        <v>169</v>
      </c>
      <c r="X101" s="182" t="s">
        <v>169</v>
      </c>
      <c r="Y101" s="182" t="s">
        <v>169</v>
      </c>
      <c r="Z101" s="182" t="s">
        <v>169</v>
      </c>
      <c r="AA101" s="182" t="s">
        <v>169</v>
      </c>
      <c r="AB101" s="35" t="s">
        <v>153</v>
      </c>
      <c r="AC101" s="234">
        <v>9.5212878167128494</v>
      </c>
      <c r="AD101" s="234">
        <v>9.6625327846176194</v>
      </c>
      <c r="AE101" s="234">
        <v>9.6817622207183707</v>
      </c>
      <c r="AF101" s="234">
        <v>9.6533273677208005</v>
      </c>
      <c r="AG101" s="234">
        <v>9.5957158850777002</v>
      </c>
      <c r="AH101" s="234">
        <v>9.9019463218959007</v>
      </c>
      <c r="AI101" s="234">
        <v>10.5342296846051</v>
      </c>
      <c r="AJ101" s="234">
        <v>11.126257327535001</v>
      </c>
      <c r="AK101" s="234">
        <v>11.269885980677101</v>
      </c>
      <c r="AL101" s="234">
        <v>11.549820148402</v>
      </c>
      <c r="AM101" s="234">
        <v>11.646217938825201</v>
      </c>
      <c r="AN101" s="234">
        <v>11.6283351850046</v>
      </c>
      <c r="AO101" s="234">
        <v>11.847836941232</v>
      </c>
      <c r="AP101" s="234">
        <v>12.3656030485899</v>
      </c>
      <c r="AQ101" s="234">
        <v>12.682003175117201</v>
      </c>
      <c r="AR101" s="234">
        <v>12.8905747285265</v>
      </c>
      <c r="AS101" s="234">
        <v>13.191800403315399</v>
      </c>
      <c r="AT101" s="234">
        <v>13.264021973642301</v>
      </c>
      <c r="AU101" s="234">
        <v>13.0487216594308</v>
      </c>
      <c r="AV101" s="234">
        <v>12.771717493431</v>
      </c>
      <c r="AW101" s="234">
        <v>12.579741714641401</v>
      </c>
      <c r="AX101" s="234">
        <v>12.564609303739701</v>
      </c>
      <c r="AY101" s="234">
        <v>12.5906735751295</v>
      </c>
      <c r="AZ101" s="234">
        <v>12.8001730727627</v>
      </c>
      <c r="BA101" s="234">
        <v>13.396949432714701</v>
      </c>
      <c r="BB101" s="234">
        <v>13.388117227838</v>
      </c>
      <c r="BC101" s="234">
        <v>13.1192275398825</v>
      </c>
      <c r="BD101" s="234">
        <v>13.212517132844599</v>
      </c>
      <c r="BE101" s="234">
        <v>13.450151578366</v>
      </c>
      <c r="BF101" s="234">
        <v>13.6378963642612</v>
      </c>
      <c r="BG101" s="234">
        <v>13.8845822996101</v>
      </c>
      <c r="BH101" s="234">
        <v>14.128755696911099</v>
      </c>
      <c r="BI101" s="234">
        <v>14.4041735621983</v>
      </c>
    </row>
    <row r="102" spans="1:61" x14ac:dyDescent="0.25">
      <c r="A102" s="50"/>
      <c r="B102" s="168"/>
      <c r="C102" s="168"/>
      <c r="D102" s="168"/>
      <c r="E102" s="168"/>
      <c r="F102" s="168"/>
      <c r="G102" s="168"/>
      <c r="H102" s="168"/>
      <c r="I102" s="168"/>
      <c r="J102" s="168"/>
      <c r="K102" s="168"/>
      <c r="L102" s="168"/>
      <c r="M102" s="168"/>
      <c r="N102" s="168"/>
      <c r="O102" s="168"/>
      <c r="P102" s="168"/>
      <c r="Q102" s="168"/>
      <c r="R102" s="168"/>
      <c r="S102" s="168"/>
      <c r="T102" s="168"/>
      <c r="U102" s="168"/>
      <c r="V102" s="168"/>
      <c r="W102" s="168"/>
      <c r="X102" s="168"/>
      <c r="Y102" s="168"/>
      <c r="Z102" s="168"/>
      <c r="AA102" s="168"/>
      <c r="AB102" s="168"/>
      <c r="AC102" s="50"/>
      <c r="AD102" s="50"/>
      <c r="AE102" s="50"/>
      <c r="AF102" s="50"/>
      <c r="AG102" s="50"/>
      <c r="AH102" s="50"/>
      <c r="AI102" s="50"/>
      <c r="AJ102" s="50"/>
      <c r="AK102" s="50"/>
      <c r="AL102" s="50"/>
      <c r="AM102" s="50"/>
      <c r="AN102" s="50"/>
      <c r="AO102" s="50"/>
      <c r="AP102" s="50"/>
      <c r="AQ102" s="50"/>
      <c r="AR102" s="50"/>
      <c r="AS102" s="50"/>
      <c r="AT102" s="50"/>
      <c r="AU102" s="50"/>
      <c r="AV102" s="50"/>
      <c r="AW102" s="50"/>
      <c r="AX102" s="50"/>
      <c r="AY102" s="50"/>
      <c r="AZ102" s="50"/>
      <c r="BA102" s="50"/>
      <c r="BB102" s="50"/>
      <c r="BC102" s="50"/>
      <c r="BD102" s="50"/>
      <c r="BE102" s="50"/>
      <c r="BF102" s="50"/>
      <c r="BG102" s="50"/>
      <c r="BH102" s="50"/>
      <c r="BI102" s="50"/>
    </row>
    <row r="103" spans="1:61" x14ac:dyDescent="0.25">
      <c r="A103" s="81" t="s">
        <v>214</v>
      </c>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50"/>
      <c r="AC103" s="50"/>
      <c r="AD103" s="50"/>
      <c r="AE103" s="50"/>
      <c r="AF103" s="50"/>
      <c r="AG103" s="50"/>
      <c r="AH103" s="50"/>
      <c r="AI103" s="50"/>
      <c r="AJ103" s="50"/>
      <c r="AK103" s="50"/>
      <c r="AL103" s="50"/>
      <c r="AM103" s="50"/>
      <c r="AN103" s="50"/>
      <c r="AO103" s="50"/>
      <c r="AP103" s="50"/>
      <c r="AQ103" s="50"/>
      <c r="AR103" s="50"/>
      <c r="AS103" s="50"/>
      <c r="AT103" s="50"/>
      <c r="AU103" s="50"/>
      <c r="AV103" s="50"/>
      <c r="AW103" s="50"/>
      <c r="AX103" s="50"/>
      <c r="AY103" s="50"/>
      <c r="AZ103" s="50"/>
      <c r="BA103" s="50"/>
      <c r="BB103" s="50"/>
      <c r="BC103" s="50"/>
      <c r="BD103" s="50"/>
      <c r="BE103" s="50"/>
      <c r="BF103" s="50"/>
      <c r="BG103" s="50"/>
      <c r="BH103" s="50"/>
      <c r="BI103" s="50"/>
    </row>
    <row r="104" spans="1:61" x14ac:dyDescent="0.25">
      <c r="A104" s="81" t="s">
        <v>215</v>
      </c>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50"/>
      <c r="AC104" s="50"/>
      <c r="AD104" s="50"/>
      <c r="AE104" s="50"/>
      <c r="AF104" s="50"/>
      <c r="AG104" s="50"/>
      <c r="AH104" s="50"/>
      <c r="AI104" s="50"/>
      <c r="AJ104" s="50"/>
      <c r="AK104" s="50"/>
      <c r="AL104" s="50"/>
      <c r="AM104" s="50"/>
      <c r="AN104" s="50"/>
      <c r="AO104" s="50"/>
      <c r="AP104" s="50"/>
      <c r="AQ104" s="50"/>
      <c r="AR104" s="50"/>
      <c r="AS104" s="50"/>
      <c r="AT104" s="50"/>
      <c r="AU104" s="50"/>
      <c r="AV104" s="50"/>
      <c r="AW104" s="50"/>
      <c r="AX104" s="50"/>
      <c r="AY104" s="50"/>
      <c r="AZ104" s="50"/>
      <c r="BA104" s="50"/>
      <c r="BB104" s="50"/>
      <c r="BC104" s="50"/>
      <c r="BD104" s="50"/>
      <c r="BE104" s="50"/>
      <c r="BF104" s="50"/>
      <c r="BG104" s="50"/>
      <c r="BH104" s="50"/>
      <c r="BI104" s="50"/>
    </row>
    <row r="105" spans="1:61" x14ac:dyDescent="0.25">
      <c r="A105" s="81" t="s">
        <v>216</v>
      </c>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50"/>
      <c r="AC105" s="50"/>
      <c r="AD105" s="50"/>
      <c r="AE105" s="50"/>
      <c r="AF105" s="50"/>
      <c r="AG105" s="50"/>
      <c r="AH105" s="50"/>
      <c r="AI105" s="50"/>
      <c r="AJ105" s="50"/>
      <c r="AK105" s="50"/>
      <c r="AL105" s="50"/>
      <c r="AM105" s="50"/>
      <c r="AN105" s="50"/>
      <c r="AO105" s="50"/>
      <c r="AP105" s="50"/>
      <c r="AQ105" s="50"/>
      <c r="AR105" s="50"/>
      <c r="AS105" s="50"/>
      <c r="AT105" s="50"/>
      <c r="AU105" s="50"/>
      <c r="AV105" s="50"/>
      <c r="AW105" s="50"/>
      <c r="AX105" s="50"/>
      <c r="AY105" s="50"/>
      <c r="AZ105" s="50"/>
      <c r="BA105" s="50"/>
      <c r="BB105" s="50"/>
      <c r="BC105" s="50"/>
      <c r="BD105" s="50"/>
      <c r="BE105" s="50"/>
      <c r="BF105" s="50"/>
      <c r="BG105" s="50"/>
      <c r="BH105" s="50"/>
      <c r="BI105" s="50"/>
    </row>
    <row r="106" spans="1:61" x14ac:dyDescent="0.25">
      <c r="A106" s="81" t="s">
        <v>445</v>
      </c>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50"/>
      <c r="AC106" s="50"/>
      <c r="AD106" s="50"/>
      <c r="AE106" s="50"/>
      <c r="AF106" s="50"/>
      <c r="AG106" s="50"/>
      <c r="AH106" s="50"/>
      <c r="AI106" s="50"/>
      <c r="AJ106" s="50"/>
      <c r="AK106" s="50"/>
      <c r="AL106" s="50"/>
      <c r="AM106" s="50"/>
      <c r="AN106" s="50"/>
      <c r="AO106" s="50"/>
      <c r="AP106" s="50"/>
      <c r="AQ106" s="50"/>
      <c r="AR106" s="50"/>
      <c r="AS106" s="50"/>
      <c r="AT106" s="50"/>
      <c r="AU106" s="50"/>
      <c r="AV106" s="50"/>
      <c r="AW106" s="50"/>
      <c r="AX106" s="50"/>
      <c r="AY106" s="50"/>
      <c r="AZ106" s="50"/>
      <c r="BA106" s="50"/>
      <c r="BB106" s="50"/>
      <c r="BC106" s="50"/>
      <c r="BD106" s="50"/>
      <c r="BE106" s="50"/>
      <c r="BF106" s="50"/>
      <c r="BG106" s="50"/>
      <c r="BH106" s="50"/>
      <c r="BI106" s="50"/>
    </row>
    <row r="107" spans="1:61" x14ac:dyDescent="0.25">
      <c r="A107" s="81" t="s">
        <v>446</v>
      </c>
    </row>
    <row r="109" spans="1:61" x14ac:dyDescent="0.25">
      <c r="AC109" s="79"/>
      <c r="AD109" s="79"/>
      <c r="AE109" s="79"/>
      <c r="AF109" s="79"/>
      <c r="AG109" s="79"/>
      <c r="AH109" s="79"/>
      <c r="AI109" s="79"/>
      <c r="AJ109" s="79"/>
      <c r="AK109" s="79"/>
      <c r="AL109" s="79"/>
      <c r="AM109" s="79"/>
      <c r="AN109" s="79"/>
      <c r="AO109" s="79"/>
      <c r="AP109" s="79"/>
      <c r="AQ109" s="79"/>
      <c r="AR109" s="79"/>
      <c r="AS109" s="79"/>
      <c r="AT109" s="79"/>
      <c r="AU109" s="79"/>
      <c r="AV109" s="79"/>
      <c r="AW109" s="79"/>
      <c r="AX109" s="79"/>
      <c r="AY109" s="79"/>
      <c r="AZ109" s="79"/>
      <c r="BA109" s="79"/>
      <c r="BB109" s="79"/>
      <c r="BC109" s="79"/>
      <c r="BD109" s="79"/>
      <c r="BE109" s="79"/>
      <c r="BF109" s="79"/>
      <c r="BG109" s="79"/>
      <c r="BH109" s="79"/>
      <c r="BI109" s="79"/>
    </row>
    <row r="110" spans="1:61" x14ac:dyDescent="0.25">
      <c r="AC110" s="79"/>
      <c r="AD110" s="79"/>
      <c r="AE110" s="79"/>
      <c r="AF110" s="79"/>
      <c r="AG110" s="79"/>
      <c r="AH110" s="79"/>
      <c r="AI110" s="79"/>
      <c r="AJ110" s="79"/>
      <c r="AK110" s="79"/>
      <c r="AL110" s="79"/>
      <c r="AM110" s="79"/>
      <c r="AN110" s="79"/>
      <c r="AO110" s="79"/>
      <c r="AP110" s="79"/>
      <c r="AQ110" s="79"/>
      <c r="AR110" s="79"/>
      <c r="AS110" s="79"/>
      <c r="AT110" s="79"/>
      <c r="AU110" s="79"/>
      <c r="AV110" s="79"/>
      <c r="AW110" s="79"/>
      <c r="AX110" s="79"/>
      <c r="AY110" s="79"/>
      <c r="AZ110" s="79"/>
      <c r="BA110" s="79"/>
      <c r="BB110" s="79"/>
      <c r="BC110" s="79"/>
      <c r="BD110" s="79"/>
      <c r="BE110" s="79"/>
      <c r="BF110" s="79"/>
      <c r="BG110" s="79"/>
      <c r="BH110" s="79"/>
      <c r="BI110" s="79"/>
    </row>
    <row r="111" spans="1:61" x14ac:dyDescent="0.25">
      <c r="AC111" s="79"/>
      <c r="AD111" s="79"/>
      <c r="AE111" s="79"/>
      <c r="AF111" s="79"/>
      <c r="AG111" s="79"/>
      <c r="AH111" s="79"/>
      <c r="AI111" s="79"/>
      <c r="AJ111" s="79"/>
      <c r="AK111" s="79"/>
      <c r="AL111" s="79"/>
      <c r="AM111" s="79"/>
      <c r="AN111" s="79"/>
      <c r="AO111" s="79"/>
      <c r="AP111" s="79"/>
      <c r="AQ111" s="79"/>
      <c r="AR111" s="79"/>
      <c r="AS111" s="79"/>
      <c r="AT111" s="79"/>
      <c r="AU111" s="79"/>
      <c r="AV111" s="79"/>
      <c r="AW111" s="79"/>
      <c r="AX111" s="79"/>
      <c r="AY111" s="79"/>
      <c r="AZ111" s="79"/>
      <c r="BA111" s="79"/>
      <c r="BB111" s="79"/>
      <c r="BC111" s="79"/>
      <c r="BD111" s="79"/>
      <c r="BE111" s="79"/>
      <c r="BF111" s="79"/>
      <c r="BG111" s="79"/>
      <c r="BH111" s="79"/>
      <c r="BI111" s="79"/>
    </row>
    <row r="112" spans="1:61" x14ac:dyDescent="0.25">
      <c r="AC112" s="79"/>
      <c r="AD112" s="79"/>
      <c r="AE112" s="79"/>
      <c r="AF112" s="79"/>
      <c r="AG112" s="79"/>
      <c r="AH112" s="79"/>
      <c r="AI112" s="79"/>
      <c r="AJ112" s="79"/>
      <c r="AK112" s="79"/>
      <c r="AL112" s="79"/>
      <c r="AM112" s="79"/>
      <c r="AN112" s="79"/>
      <c r="AO112" s="79"/>
      <c r="AP112" s="79"/>
      <c r="AQ112" s="79"/>
      <c r="AR112" s="79"/>
      <c r="AS112" s="79"/>
      <c r="AT112" s="79"/>
      <c r="AU112" s="79"/>
      <c r="AV112" s="79"/>
      <c r="AW112" s="79"/>
      <c r="AX112" s="79"/>
      <c r="AY112" s="79"/>
      <c r="AZ112" s="79"/>
      <c r="BA112" s="79"/>
      <c r="BB112" s="79"/>
      <c r="BC112" s="79"/>
      <c r="BD112" s="79"/>
      <c r="BE112" s="79"/>
      <c r="BF112" s="79"/>
      <c r="BG112" s="79"/>
      <c r="BH112" s="79"/>
      <c r="BI112" s="79"/>
    </row>
    <row r="114" spans="29:61" x14ac:dyDescent="0.25">
      <c r="AC114" s="79"/>
      <c r="AD114" s="79"/>
      <c r="AE114" s="79"/>
      <c r="AF114" s="79"/>
      <c r="AG114" s="79"/>
      <c r="AH114" s="79"/>
      <c r="AI114" s="79"/>
      <c r="AJ114" s="79"/>
      <c r="AK114" s="79"/>
      <c r="AL114" s="79"/>
      <c r="AM114" s="79"/>
      <c r="AN114" s="79"/>
      <c r="AO114" s="79"/>
      <c r="AP114" s="79"/>
      <c r="AQ114" s="79"/>
      <c r="AR114" s="79"/>
      <c r="AS114" s="79"/>
      <c r="AT114" s="79"/>
      <c r="AU114" s="79"/>
      <c r="AV114" s="79"/>
      <c r="AW114" s="79"/>
      <c r="AX114" s="79"/>
      <c r="AY114" s="79"/>
      <c r="AZ114" s="79"/>
      <c r="BA114" s="79"/>
      <c r="BB114" s="79"/>
      <c r="BC114" s="79"/>
      <c r="BD114" s="79"/>
      <c r="BE114" s="79"/>
      <c r="BF114" s="79"/>
      <c r="BG114" s="79"/>
      <c r="BH114" s="79"/>
      <c r="BI114" s="79"/>
    </row>
  </sheetData>
  <pageMargins left="0.39370078740157483" right="0.35433070866141736" top="0.39370078740157483" bottom="0.19685039370078741" header="0.51181102362204722" footer="0.51181102362204722"/>
  <pageSetup paperSize="9" scale="65"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E5F12-1F60-40B3-BCE7-CF433504FE59}">
  <dimension ref="A1:BI57"/>
  <sheetViews>
    <sheetView zoomScaleNormal="100" workbookViewId="0">
      <pane xSplit="1" ySplit="4" topLeftCell="AJ43" activePane="bottomRight" state="frozen"/>
      <selection pane="topRight"/>
      <selection pane="bottomLeft"/>
      <selection pane="bottomRight"/>
    </sheetView>
  </sheetViews>
  <sheetFormatPr defaultRowHeight="15" x14ac:dyDescent="0.25"/>
  <cols>
    <col min="1" max="1" width="62.5703125" style="31" customWidth="1"/>
    <col min="2" max="27" width="8.42578125" style="31" customWidth="1"/>
    <col min="28" max="61" width="7.7109375" style="31" customWidth="1"/>
    <col min="62" max="16384" width="9.140625" style="31"/>
  </cols>
  <sheetData>
    <row r="1" spans="1:61" x14ac:dyDescent="0.25">
      <c r="A1" s="235" t="str">
        <f>HYPERLINK("#'contents'!A1","to contents")</f>
        <v>to contents</v>
      </c>
    </row>
    <row r="2" spans="1:61" x14ac:dyDescent="0.25">
      <c r="A2" s="2" t="s">
        <v>497</v>
      </c>
      <c r="B2" s="2"/>
      <c r="C2" s="2"/>
      <c r="D2" s="2"/>
      <c r="E2" s="2"/>
      <c r="F2" s="2"/>
      <c r="G2" s="2"/>
      <c r="H2" s="2"/>
      <c r="I2" s="2"/>
      <c r="J2" s="2"/>
      <c r="K2" s="2"/>
      <c r="L2" s="2"/>
      <c r="M2" s="2"/>
      <c r="N2" s="2"/>
      <c r="O2" s="2"/>
      <c r="P2" s="2"/>
      <c r="Q2" s="2"/>
      <c r="R2" s="2"/>
      <c r="S2" s="2"/>
      <c r="T2" s="2"/>
      <c r="U2" s="2"/>
      <c r="V2" s="2"/>
      <c r="W2" s="2"/>
      <c r="X2" s="2"/>
      <c r="Y2" s="2"/>
      <c r="Z2" s="2"/>
      <c r="AA2" s="2"/>
      <c r="AB2" s="33"/>
      <c r="AC2" s="33"/>
      <c r="AD2" s="33"/>
      <c r="AE2" s="33"/>
      <c r="AF2" s="33"/>
      <c r="AG2" s="33"/>
      <c r="AH2" s="33"/>
      <c r="AI2" s="33"/>
      <c r="AJ2" s="33"/>
      <c r="AK2" s="33"/>
      <c r="AL2" s="33"/>
      <c r="AM2" s="33"/>
      <c r="AN2" s="33"/>
      <c r="AO2" s="33"/>
      <c r="AP2" s="33"/>
      <c r="AQ2" s="33"/>
      <c r="AR2" s="33"/>
      <c r="AS2" s="33"/>
      <c r="AT2" s="33"/>
      <c r="AU2" s="33"/>
      <c r="AV2" s="33"/>
      <c r="AW2" s="33"/>
    </row>
    <row r="3" spans="1:61" x14ac:dyDescent="0.25">
      <c r="A3" s="33"/>
      <c r="B3" s="33"/>
      <c r="C3" s="33"/>
      <c r="D3" s="33"/>
      <c r="E3" s="33"/>
      <c r="F3" s="33"/>
      <c r="G3" s="33"/>
      <c r="H3" s="33"/>
      <c r="I3" s="33"/>
      <c r="J3" s="33"/>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row>
    <row r="4" spans="1:61" x14ac:dyDescent="0.25">
      <c r="A4" s="80"/>
      <c r="B4" s="32">
        <v>1970</v>
      </c>
      <c r="C4" s="32">
        <v>1971</v>
      </c>
      <c r="D4" s="32">
        <v>1972</v>
      </c>
      <c r="E4" s="32">
        <v>1973</v>
      </c>
      <c r="F4" s="32">
        <v>1974</v>
      </c>
      <c r="G4" s="32">
        <v>1975</v>
      </c>
      <c r="H4" s="32">
        <v>1976</v>
      </c>
      <c r="I4" s="32">
        <v>1977</v>
      </c>
      <c r="J4" s="32">
        <v>1978</v>
      </c>
      <c r="K4" s="32">
        <v>1979</v>
      </c>
      <c r="L4" s="32">
        <v>1980</v>
      </c>
      <c r="M4" s="32">
        <v>1981</v>
      </c>
      <c r="N4" s="32">
        <v>1982</v>
      </c>
      <c r="O4" s="32">
        <v>1983</v>
      </c>
      <c r="P4" s="32">
        <v>1984</v>
      </c>
      <c r="Q4" s="32">
        <v>1985</v>
      </c>
      <c r="R4" s="32">
        <v>1986</v>
      </c>
      <c r="S4" s="32">
        <v>1987</v>
      </c>
      <c r="T4" s="32">
        <v>1988</v>
      </c>
      <c r="U4" s="32">
        <v>1989</v>
      </c>
      <c r="V4" s="32">
        <v>1990</v>
      </c>
      <c r="W4" s="32">
        <v>1991</v>
      </c>
      <c r="X4" s="32">
        <v>1992</v>
      </c>
      <c r="Y4" s="32">
        <v>1993</v>
      </c>
      <c r="Z4" s="32">
        <v>1994</v>
      </c>
      <c r="AA4" s="171">
        <v>1995</v>
      </c>
      <c r="AB4" s="31">
        <v>1995</v>
      </c>
      <c r="AC4" s="31">
        <v>1996</v>
      </c>
      <c r="AD4" s="31">
        <v>1997</v>
      </c>
      <c r="AE4" s="31">
        <v>1998</v>
      </c>
      <c r="AF4" s="31">
        <v>1999</v>
      </c>
      <c r="AG4" s="31">
        <v>2000</v>
      </c>
      <c r="AH4" s="31">
        <v>2001</v>
      </c>
      <c r="AI4" s="31">
        <v>2002</v>
      </c>
      <c r="AJ4" s="31">
        <v>2003</v>
      </c>
      <c r="AK4" s="31">
        <v>2004</v>
      </c>
      <c r="AL4" s="31">
        <v>2005</v>
      </c>
      <c r="AM4" s="31">
        <v>2006</v>
      </c>
      <c r="AN4" s="31">
        <v>2007</v>
      </c>
      <c r="AO4" s="31">
        <v>2008</v>
      </c>
      <c r="AP4" s="31">
        <v>2009</v>
      </c>
      <c r="AQ4" s="31">
        <v>2010</v>
      </c>
      <c r="AR4" s="31">
        <v>2011</v>
      </c>
      <c r="AS4" s="31">
        <v>2012</v>
      </c>
      <c r="AT4" s="31">
        <v>2013</v>
      </c>
      <c r="AU4" s="31">
        <v>2014</v>
      </c>
      <c r="AV4" s="31">
        <v>2015</v>
      </c>
      <c r="AW4" s="31">
        <v>2016</v>
      </c>
      <c r="AX4" s="31">
        <v>2017</v>
      </c>
      <c r="AY4" s="31">
        <v>2018</v>
      </c>
      <c r="AZ4" s="31">
        <v>2019</v>
      </c>
      <c r="BA4" s="31">
        <v>2020</v>
      </c>
      <c r="BB4" s="31">
        <v>2021</v>
      </c>
      <c r="BC4" s="31">
        <v>2022</v>
      </c>
      <c r="BD4" s="31">
        <v>2023</v>
      </c>
      <c r="BE4" s="31">
        <v>2024</v>
      </c>
      <c r="BF4" s="31">
        <v>2025</v>
      </c>
      <c r="BG4" s="31">
        <v>2026</v>
      </c>
      <c r="BH4" s="31">
        <v>2027</v>
      </c>
      <c r="BI4" s="31">
        <v>2028</v>
      </c>
    </row>
    <row r="5" spans="1:61" x14ac:dyDescent="0.25">
      <c r="A5" s="50"/>
      <c r="S5" s="32"/>
      <c r="AA5" s="119" t="s">
        <v>531</v>
      </c>
      <c r="AB5" s="119" t="s">
        <v>532</v>
      </c>
    </row>
    <row r="6" spans="1:61" x14ac:dyDescent="0.25">
      <c r="A6" s="165" t="s">
        <v>166</v>
      </c>
      <c r="C6" s="32"/>
      <c r="D6" s="32"/>
      <c r="E6" s="32"/>
      <c r="F6" s="32"/>
      <c r="G6" s="32"/>
      <c r="H6" s="32"/>
      <c r="I6" s="32"/>
      <c r="J6" s="32"/>
      <c r="K6" s="32"/>
      <c r="L6" s="32"/>
      <c r="M6" s="32"/>
      <c r="N6" s="32"/>
      <c r="O6" s="32"/>
      <c r="P6" s="32"/>
      <c r="Q6" s="32"/>
      <c r="R6" s="32"/>
      <c r="S6" s="32"/>
      <c r="T6" s="32"/>
      <c r="U6" s="32"/>
      <c r="V6" s="32"/>
      <c r="W6" s="32"/>
      <c r="AA6" s="172"/>
    </row>
    <row r="7" spans="1:61" x14ac:dyDescent="0.25">
      <c r="A7" s="166" t="s">
        <v>77</v>
      </c>
      <c r="B7" s="168"/>
      <c r="C7" s="168"/>
      <c r="D7" s="168"/>
      <c r="E7" s="168"/>
      <c r="F7" s="168"/>
      <c r="G7" s="168"/>
      <c r="H7" s="168"/>
      <c r="I7" s="168"/>
      <c r="J7" s="168"/>
      <c r="K7" s="168"/>
      <c r="L7" s="168"/>
      <c r="M7" s="168"/>
      <c r="N7" s="168"/>
      <c r="O7" s="168"/>
      <c r="P7" s="168"/>
      <c r="Q7" s="168"/>
      <c r="R7" s="168"/>
      <c r="S7" s="168"/>
      <c r="T7" s="168"/>
      <c r="U7" s="168"/>
      <c r="V7" s="168"/>
      <c r="W7" s="168"/>
      <c r="X7" s="168"/>
      <c r="Y7" s="168"/>
      <c r="Z7" s="168"/>
      <c r="AA7" s="168"/>
    </row>
    <row r="8" spans="1:61" x14ac:dyDescent="0.25">
      <c r="A8" s="167" t="s">
        <v>217</v>
      </c>
      <c r="B8" s="49" t="s">
        <v>169</v>
      </c>
      <c r="C8" s="49" t="s">
        <v>169</v>
      </c>
      <c r="D8" s="49" t="s">
        <v>169</v>
      </c>
      <c r="E8" s="49" t="s">
        <v>169</v>
      </c>
      <c r="F8" s="49" t="s">
        <v>169</v>
      </c>
      <c r="G8" s="49" t="s">
        <v>169</v>
      </c>
      <c r="H8" s="49" t="s">
        <v>169</v>
      </c>
      <c r="I8" s="49" t="s">
        <v>169</v>
      </c>
      <c r="J8" s="49" t="s">
        <v>169</v>
      </c>
      <c r="K8" s="49" t="s">
        <v>169</v>
      </c>
      <c r="L8" s="49" t="s">
        <v>169</v>
      </c>
      <c r="M8" s="49" t="s">
        <v>169</v>
      </c>
      <c r="N8" s="49" t="s">
        <v>169</v>
      </c>
      <c r="O8" s="49" t="s">
        <v>169</v>
      </c>
      <c r="P8" s="49" t="s">
        <v>169</v>
      </c>
      <c r="Q8" s="49" t="s">
        <v>169</v>
      </c>
      <c r="R8" s="49" t="s">
        <v>169</v>
      </c>
      <c r="S8" s="49" t="s">
        <v>169</v>
      </c>
      <c r="T8" s="49" t="s">
        <v>169</v>
      </c>
      <c r="U8" s="49" t="s">
        <v>169</v>
      </c>
      <c r="V8" s="49" t="s">
        <v>169</v>
      </c>
      <c r="W8" s="49" t="s">
        <v>169</v>
      </c>
      <c r="X8" s="49" t="s">
        <v>169</v>
      </c>
      <c r="Y8" s="49" t="s">
        <v>169</v>
      </c>
      <c r="Z8" s="49" t="s">
        <v>169</v>
      </c>
      <c r="AA8" s="173">
        <v>26.5</v>
      </c>
      <c r="AB8" s="35">
        <v>26.6335205672261</v>
      </c>
      <c r="AC8" s="35">
        <v>25.777316451190899</v>
      </c>
      <c r="AD8" s="35">
        <v>25.217434446375101</v>
      </c>
      <c r="AE8" s="35">
        <v>24.935646189353601</v>
      </c>
      <c r="AF8" s="35">
        <v>25.029139632463899</v>
      </c>
      <c r="AG8" s="35">
        <v>24.946078149406599</v>
      </c>
      <c r="AH8" s="35">
        <v>25.476175484274101</v>
      </c>
      <c r="AI8" s="35">
        <v>26.827004978684499</v>
      </c>
      <c r="AJ8" s="35">
        <v>27.749834653019601</v>
      </c>
      <c r="AK8" s="35">
        <v>27.074220835302</v>
      </c>
      <c r="AL8" s="35">
        <v>26.5660667840801</v>
      </c>
      <c r="AM8" s="35">
        <v>27.628606716304201</v>
      </c>
      <c r="AN8" s="35">
        <v>27.5430038106939</v>
      </c>
      <c r="AO8" s="35">
        <v>27.8426560190637</v>
      </c>
      <c r="AP8" s="35">
        <v>30.677572956586101</v>
      </c>
      <c r="AQ8" s="35">
        <v>30.7443917657451</v>
      </c>
      <c r="AR8" s="35">
        <v>30.208548319976</v>
      </c>
      <c r="AS8" s="35">
        <v>30.0282637735667</v>
      </c>
      <c r="AT8" s="35">
        <v>29.657531807904299</v>
      </c>
      <c r="AU8" s="35">
        <v>29.402734105665601</v>
      </c>
      <c r="AV8" s="35">
        <v>28.7677822866656</v>
      </c>
      <c r="AW8" s="35">
        <v>28.4340647450802</v>
      </c>
      <c r="AX8" s="35">
        <v>27.971295828213599</v>
      </c>
      <c r="AY8" s="35">
        <v>27.9765682659236</v>
      </c>
      <c r="AZ8" s="35">
        <v>28.117654569194201</v>
      </c>
      <c r="BA8" s="35">
        <v>29.668938982547999</v>
      </c>
      <c r="BB8" s="35">
        <v>29.150676511235101</v>
      </c>
      <c r="BC8" s="35">
        <v>28.135128878382101</v>
      </c>
      <c r="BD8" s="35">
        <v>28.060971300395199</v>
      </c>
      <c r="BE8" s="35">
        <v>28.904744525174301</v>
      </c>
      <c r="BF8" s="35">
        <v>29.171415880032299</v>
      </c>
      <c r="BG8" s="35">
        <v>29.303892225898899</v>
      </c>
      <c r="BH8" s="35">
        <v>29.701266262524701</v>
      </c>
      <c r="BI8" s="35">
        <v>30.227373333818701</v>
      </c>
    </row>
    <row r="9" spans="1:61" x14ac:dyDescent="0.25">
      <c r="A9" s="167" t="s">
        <v>68</v>
      </c>
      <c r="B9" s="174">
        <v>11.894331388140385</v>
      </c>
      <c r="C9" s="174">
        <v>12.14739812915521</v>
      </c>
      <c r="D9" s="174">
        <v>12.415799340616719</v>
      </c>
      <c r="E9" s="174">
        <v>12.359283873592839</v>
      </c>
      <c r="F9" s="174">
        <v>12.78332454035975</v>
      </c>
      <c r="G9" s="174">
        <v>13.483621310295177</v>
      </c>
      <c r="H9" s="174">
        <v>13.318275510768185</v>
      </c>
      <c r="I9" s="174">
        <v>13.554183863545052</v>
      </c>
      <c r="J9" s="174">
        <v>13.635010822510823</v>
      </c>
      <c r="K9" s="174">
        <v>13.677387594355103</v>
      </c>
      <c r="L9" s="174">
        <v>13.358425624575615</v>
      </c>
      <c r="M9" s="174">
        <v>13.0337103582939</v>
      </c>
      <c r="N9" s="174">
        <v>13.086138783923051</v>
      </c>
      <c r="O9" s="174">
        <v>12.777737419441879</v>
      </c>
      <c r="P9" s="174">
        <v>11.98421135522482</v>
      </c>
      <c r="Q9" s="174">
        <v>11.73728813559322</v>
      </c>
      <c r="R9" s="174">
        <v>11.526802660917317</v>
      </c>
      <c r="S9" s="174">
        <v>11.675161523527192</v>
      </c>
      <c r="T9" s="174">
        <v>11.119510955279519</v>
      </c>
      <c r="U9" s="174">
        <v>10.520786309352813</v>
      </c>
      <c r="V9" s="174">
        <v>10.297623893650924</v>
      </c>
      <c r="W9" s="174">
        <v>10.162905614451825</v>
      </c>
      <c r="X9" s="174">
        <v>10.310847929726828</v>
      </c>
      <c r="Y9" s="174">
        <v>10.398487789925412</v>
      </c>
      <c r="Z9" s="174">
        <v>10.142469141397628</v>
      </c>
      <c r="AA9" s="173">
        <v>10</v>
      </c>
      <c r="AB9" s="35">
        <v>9.4751294013169503</v>
      </c>
      <c r="AC9" s="35">
        <v>9.1403827238651392</v>
      </c>
      <c r="AD9" s="35">
        <v>8.89346933581038</v>
      </c>
      <c r="AE9" s="35">
        <v>8.7487842423572708</v>
      </c>
      <c r="AF9" s="35">
        <v>8.6599664677628994</v>
      </c>
      <c r="AG9" s="35">
        <v>8.5003155892504907</v>
      </c>
      <c r="AH9" s="35">
        <v>8.5357101087464695</v>
      </c>
      <c r="AI9" s="35">
        <v>8.7834327464146398</v>
      </c>
      <c r="AJ9" s="35">
        <v>9.0475986670098205</v>
      </c>
      <c r="AK9" s="35">
        <v>8.9303392885923003</v>
      </c>
      <c r="AL9" s="35">
        <v>8.7000318259110099</v>
      </c>
      <c r="AM9" s="35">
        <v>8.3873593310316892</v>
      </c>
      <c r="AN9" s="35">
        <v>8.2066322261391598</v>
      </c>
      <c r="AO9" s="35">
        <v>8.3161618792860192</v>
      </c>
      <c r="AP9" s="35">
        <v>9.0669492560980292</v>
      </c>
      <c r="AQ9" s="35">
        <v>9.09718838180844</v>
      </c>
      <c r="AR9" s="35">
        <v>8.9272240857278593</v>
      </c>
      <c r="AS9" s="35">
        <v>8.9436669542238594</v>
      </c>
      <c r="AT9" s="35">
        <v>8.82169141294189</v>
      </c>
      <c r="AU9" s="35">
        <v>8.6902139923742805</v>
      </c>
      <c r="AV9" s="35">
        <v>8.4999011878150199</v>
      </c>
      <c r="AW9" s="35">
        <v>8.4953914524753902</v>
      </c>
      <c r="AX9" s="35">
        <v>8.3759852578140208</v>
      </c>
      <c r="AY9" s="35">
        <v>8.2618960692742505</v>
      </c>
      <c r="AZ9" s="35">
        <v>8.2431075976331005</v>
      </c>
      <c r="BA9" s="35">
        <v>8.8738652524883008</v>
      </c>
      <c r="BB9" s="35">
        <v>8.4107618166486997</v>
      </c>
      <c r="BC9" s="35">
        <v>8.2716687866641596</v>
      </c>
      <c r="BD9" s="35">
        <v>8.1627979808648501</v>
      </c>
      <c r="BE9" s="35">
        <v>8.4913716026196209</v>
      </c>
      <c r="BF9" s="35">
        <v>8.51705498335612</v>
      </c>
      <c r="BG9" s="35">
        <v>8.5110108979043009</v>
      </c>
      <c r="BH9" s="35">
        <v>8.58316964788124</v>
      </c>
      <c r="BI9" s="35">
        <v>8.7170067694475506</v>
      </c>
    </row>
    <row r="10" spans="1:61" x14ac:dyDescent="0.25">
      <c r="A10" s="167" t="s">
        <v>218</v>
      </c>
      <c r="B10" s="45" t="s">
        <v>169</v>
      </c>
      <c r="C10" s="45" t="s">
        <v>169</v>
      </c>
      <c r="D10" s="45" t="s">
        <v>169</v>
      </c>
      <c r="E10" s="45" t="s">
        <v>169</v>
      </c>
      <c r="F10" s="45" t="s">
        <v>169</v>
      </c>
      <c r="G10" s="45" t="s">
        <v>169</v>
      </c>
      <c r="H10" s="45" t="s">
        <v>169</v>
      </c>
      <c r="I10" s="45" t="s">
        <v>169</v>
      </c>
      <c r="J10" s="45" t="s">
        <v>169</v>
      </c>
      <c r="K10" s="45" t="s">
        <v>169</v>
      </c>
      <c r="L10" s="45" t="s">
        <v>169</v>
      </c>
      <c r="M10" s="45" t="s">
        <v>169</v>
      </c>
      <c r="N10" s="45" t="s">
        <v>169</v>
      </c>
      <c r="O10" s="45" t="s">
        <v>169</v>
      </c>
      <c r="P10" s="45" t="s">
        <v>169</v>
      </c>
      <c r="Q10" s="45" t="s">
        <v>169</v>
      </c>
      <c r="R10" s="45" t="s">
        <v>169</v>
      </c>
      <c r="S10" s="45" t="s">
        <v>169</v>
      </c>
      <c r="T10" s="45" t="s">
        <v>169</v>
      </c>
      <c r="U10" s="45" t="s">
        <v>169</v>
      </c>
      <c r="V10" s="45" t="s">
        <v>169</v>
      </c>
      <c r="W10" s="45" t="s">
        <v>169</v>
      </c>
      <c r="X10" s="45" t="s">
        <v>169</v>
      </c>
      <c r="Y10" s="45" t="s">
        <v>169</v>
      </c>
      <c r="Z10" s="45" t="s">
        <v>169</v>
      </c>
      <c r="AA10" s="173">
        <v>6</v>
      </c>
      <c r="AB10" s="35">
        <v>6.4464120533614198</v>
      </c>
      <c r="AC10" s="35">
        <v>6.2279243857390796</v>
      </c>
      <c r="AD10" s="35">
        <v>6.0369030692307204</v>
      </c>
      <c r="AE10" s="35">
        <v>5.9747060580746201</v>
      </c>
      <c r="AF10" s="35">
        <v>5.9104608594346901</v>
      </c>
      <c r="AG10" s="35">
        <v>5.9074239669950401</v>
      </c>
      <c r="AH10" s="35">
        <v>6.0564598697192302</v>
      </c>
      <c r="AI10" s="35">
        <v>6.2819100825783201</v>
      </c>
      <c r="AJ10" s="35">
        <v>6.5751346115504896</v>
      </c>
      <c r="AK10" s="35">
        <v>6.3993718099254</v>
      </c>
      <c r="AL10" s="35">
        <v>6.4095194471068098</v>
      </c>
      <c r="AM10" s="35">
        <v>6.2711882863117703</v>
      </c>
      <c r="AN10" s="35">
        <v>6.46058505066439</v>
      </c>
      <c r="AO10" s="35">
        <v>6.3428852020931696</v>
      </c>
      <c r="AP10" s="35">
        <v>6.9585721976824999</v>
      </c>
      <c r="AQ10" s="35">
        <v>7.0064059980851496</v>
      </c>
      <c r="AR10" s="35">
        <v>6.7273618472343202</v>
      </c>
      <c r="AS10" s="35">
        <v>6.59514852034886</v>
      </c>
      <c r="AT10" s="35">
        <v>6.5352646912132801</v>
      </c>
      <c r="AU10" s="35">
        <v>6.6835429044236001</v>
      </c>
      <c r="AV10" s="35">
        <v>6.4303603025829403</v>
      </c>
      <c r="AW10" s="35">
        <v>6.1626035158756798</v>
      </c>
      <c r="AX10" s="35">
        <v>5.9843173834122299</v>
      </c>
      <c r="AY10" s="35">
        <v>6.0650889467437104</v>
      </c>
      <c r="AZ10" s="35">
        <v>6.0806466065736497</v>
      </c>
      <c r="BA10" s="35">
        <v>6.4298897023779604</v>
      </c>
      <c r="BB10" s="35">
        <v>6.5708538196937996</v>
      </c>
      <c r="BC10" s="35">
        <v>6.4052020576754103</v>
      </c>
      <c r="BD10" s="35">
        <v>6.3273909068427603</v>
      </c>
      <c r="BE10" s="35">
        <v>6.3170652513757704</v>
      </c>
      <c r="BF10" s="35">
        <v>6.2202814358953802</v>
      </c>
      <c r="BG10" s="35">
        <v>6.03538254793596</v>
      </c>
      <c r="BH10" s="35">
        <v>5.93291057667681</v>
      </c>
      <c r="BI10" s="35">
        <v>5.8855073010052399</v>
      </c>
    </row>
    <row r="11" spans="1:61" x14ac:dyDescent="0.25">
      <c r="A11" s="167" t="s">
        <v>219</v>
      </c>
      <c r="B11" s="174">
        <v>6.1232249425534375</v>
      </c>
      <c r="C11" s="174">
        <v>6.2511820073029867</v>
      </c>
      <c r="D11" s="174">
        <v>5.555627383799858</v>
      </c>
      <c r="E11" s="174">
        <v>5.0861250508612503</v>
      </c>
      <c r="F11" s="174">
        <v>4.9253924486606477</v>
      </c>
      <c r="G11" s="174">
        <v>5.4265658747300218</v>
      </c>
      <c r="H11" s="174">
        <v>5.4050212046784551</v>
      </c>
      <c r="I11" s="174">
        <v>4.9607363307644547</v>
      </c>
      <c r="J11" s="174">
        <v>5.0175865800865802</v>
      </c>
      <c r="K11" s="174">
        <v>4.9203504077150289</v>
      </c>
      <c r="L11" s="174">
        <v>4.9328010489592362</v>
      </c>
      <c r="M11" s="174">
        <v>4.7434140821319009</v>
      </c>
      <c r="N11" s="174">
        <v>4.6300669872895908</v>
      </c>
      <c r="O11" s="174">
        <v>4.4500254257516163</v>
      </c>
      <c r="P11" s="174">
        <v>4.5161036302071027</v>
      </c>
      <c r="Q11" s="174">
        <v>4.2953723100361838</v>
      </c>
      <c r="R11" s="174">
        <v>3.9430040356017471</v>
      </c>
      <c r="S11" s="174">
        <v>4.0225155385405822</v>
      </c>
      <c r="T11" s="174">
        <v>4.0688555501970338</v>
      </c>
      <c r="U11" s="174">
        <v>3.8868141338695774</v>
      </c>
      <c r="V11" s="174">
        <v>4.0051484242642754</v>
      </c>
      <c r="W11" s="174">
        <v>3.9439727855247146</v>
      </c>
      <c r="X11" s="174">
        <v>4.0521435913267085</v>
      </c>
      <c r="Y11" s="174">
        <v>3.904839753414393</v>
      </c>
      <c r="Z11" s="174">
        <v>3.8263695780958145</v>
      </c>
      <c r="AA11" s="173">
        <v>3.7</v>
      </c>
      <c r="AB11" s="35">
        <v>3.6744384958414602</v>
      </c>
      <c r="AC11" s="35">
        <v>3.82271106934903</v>
      </c>
      <c r="AD11" s="35">
        <v>3.6006343712204201</v>
      </c>
      <c r="AE11" s="35">
        <v>3.5103176297103098</v>
      </c>
      <c r="AF11" s="35">
        <v>3.7627046518449498</v>
      </c>
      <c r="AG11" s="35">
        <v>3.74684692435389</v>
      </c>
      <c r="AH11" s="35">
        <v>3.8932814567102998</v>
      </c>
      <c r="AI11" s="35">
        <v>4.1796981387965104</v>
      </c>
      <c r="AJ11" s="35">
        <v>4.2446512968035597</v>
      </c>
      <c r="AK11" s="35">
        <v>3.9260467760173201</v>
      </c>
      <c r="AL11" s="35">
        <v>3.7419922432964299</v>
      </c>
      <c r="AM11" s="35">
        <v>3.9158573790682798</v>
      </c>
      <c r="AN11" s="35">
        <v>3.8327120129670198</v>
      </c>
      <c r="AO11" s="35">
        <v>3.95335228348682</v>
      </c>
      <c r="AP11" s="35">
        <v>4.3172594665627697</v>
      </c>
      <c r="AQ11" s="35">
        <v>4.1746814833238002</v>
      </c>
      <c r="AR11" s="35">
        <v>4.0892800860837202</v>
      </c>
      <c r="AS11" s="35">
        <v>3.7838180116070901</v>
      </c>
      <c r="AT11" s="35">
        <v>3.6812058268813699</v>
      </c>
      <c r="AU11" s="35">
        <v>3.5037823406166999</v>
      </c>
      <c r="AV11" s="35">
        <v>3.5622775277541798</v>
      </c>
      <c r="AW11" s="35">
        <v>3.48647594937266</v>
      </c>
      <c r="AX11" s="35">
        <v>3.4426794504241598</v>
      </c>
      <c r="AY11" s="35">
        <v>3.4185328221002602</v>
      </c>
      <c r="AZ11" s="35">
        <v>3.3918983482040201</v>
      </c>
      <c r="BA11" s="35">
        <v>3.6753166382346301</v>
      </c>
      <c r="BB11" s="35">
        <v>3.4328561854892601</v>
      </c>
      <c r="BC11" s="35">
        <v>3.1567505446459401</v>
      </c>
      <c r="BD11" s="35">
        <v>3.0783716877098</v>
      </c>
      <c r="BE11" s="35">
        <v>3.1690160730055799</v>
      </c>
      <c r="BF11" s="35">
        <v>3.2870298463741698</v>
      </c>
      <c r="BG11" s="35">
        <v>3.3759743133748299</v>
      </c>
      <c r="BH11" s="35">
        <v>3.4653126549300102</v>
      </c>
      <c r="BI11" s="35">
        <v>3.6534831344563901</v>
      </c>
    </row>
    <row r="12" spans="1:61" x14ac:dyDescent="0.25">
      <c r="A12" s="167" t="s">
        <v>220</v>
      </c>
      <c r="B12" s="45" t="s">
        <v>169</v>
      </c>
      <c r="C12" s="45" t="s">
        <v>169</v>
      </c>
      <c r="D12" s="45" t="s">
        <v>169</v>
      </c>
      <c r="E12" s="45" t="s">
        <v>169</v>
      </c>
      <c r="F12" s="45" t="s">
        <v>169</v>
      </c>
      <c r="G12" s="45" t="s">
        <v>169</v>
      </c>
      <c r="H12" s="45" t="s">
        <v>169</v>
      </c>
      <c r="I12" s="45" t="s">
        <v>169</v>
      </c>
      <c r="J12" s="45" t="s">
        <v>169</v>
      </c>
      <c r="K12" s="45" t="s">
        <v>169</v>
      </c>
      <c r="L12" s="45" t="s">
        <v>169</v>
      </c>
      <c r="M12" s="45" t="s">
        <v>169</v>
      </c>
      <c r="N12" s="45" t="s">
        <v>169</v>
      </c>
      <c r="O12" s="45" t="s">
        <v>169</v>
      </c>
      <c r="P12" s="45" t="s">
        <v>169</v>
      </c>
      <c r="Q12" s="45" t="s">
        <v>169</v>
      </c>
      <c r="R12" s="45" t="s">
        <v>169</v>
      </c>
      <c r="S12" s="45" t="s">
        <v>169</v>
      </c>
      <c r="T12" s="45" t="s">
        <v>169</v>
      </c>
      <c r="U12" s="45" t="s">
        <v>169</v>
      </c>
      <c r="V12" s="45" t="s">
        <v>169</v>
      </c>
      <c r="W12" s="45" t="s">
        <v>169</v>
      </c>
      <c r="X12" s="45" t="s">
        <v>169</v>
      </c>
      <c r="Y12" s="45" t="s">
        <v>169</v>
      </c>
      <c r="Z12" s="45" t="s">
        <v>169</v>
      </c>
      <c r="AA12" s="173">
        <v>6.9</v>
      </c>
      <c r="AB12" s="35">
        <v>7.03754061670623</v>
      </c>
      <c r="AC12" s="35">
        <v>6.5862982722376398</v>
      </c>
      <c r="AD12" s="35">
        <v>6.6864276701135399</v>
      </c>
      <c r="AE12" s="35">
        <v>6.7018382592114296</v>
      </c>
      <c r="AF12" s="35">
        <v>6.6960076534214004</v>
      </c>
      <c r="AG12" s="35">
        <v>6.7914916688071401</v>
      </c>
      <c r="AH12" s="35">
        <v>6.9907240490981399</v>
      </c>
      <c r="AI12" s="35">
        <v>7.5819640108949997</v>
      </c>
      <c r="AJ12" s="35">
        <v>7.88245007765574</v>
      </c>
      <c r="AK12" s="35">
        <v>7.8184629607669702</v>
      </c>
      <c r="AL12" s="35">
        <v>7.7145232677658004</v>
      </c>
      <c r="AM12" s="35">
        <v>9.0542017198924807</v>
      </c>
      <c r="AN12" s="35">
        <v>9.0430745209233194</v>
      </c>
      <c r="AO12" s="35">
        <v>9.23025665419771</v>
      </c>
      <c r="AP12" s="35">
        <v>10.3347920362427</v>
      </c>
      <c r="AQ12" s="35">
        <v>10.466115902527701</v>
      </c>
      <c r="AR12" s="35">
        <v>10.4646823009301</v>
      </c>
      <c r="AS12" s="35">
        <v>10.705630287386899</v>
      </c>
      <c r="AT12" s="35">
        <v>10.6193698768678</v>
      </c>
      <c r="AU12" s="35">
        <v>10.525194868251001</v>
      </c>
      <c r="AV12" s="35">
        <v>10.275243268513499</v>
      </c>
      <c r="AW12" s="35">
        <v>10.2895938273564</v>
      </c>
      <c r="AX12" s="35">
        <v>10.168313736563199</v>
      </c>
      <c r="AY12" s="35">
        <v>10.2310504278054</v>
      </c>
      <c r="AZ12" s="35">
        <v>10.402002016783401</v>
      </c>
      <c r="BA12" s="35">
        <v>10.6898673894471</v>
      </c>
      <c r="BB12" s="35">
        <v>10.7362046894033</v>
      </c>
      <c r="BC12" s="35">
        <v>10.301507489396601</v>
      </c>
      <c r="BD12" s="35">
        <v>10.4924107249778</v>
      </c>
      <c r="BE12" s="35">
        <v>10.9272915981733</v>
      </c>
      <c r="BF12" s="35">
        <v>11.147049614406599</v>
      </c>
      <c r="BG12" s="35">
        <v>11.381524466683899</v>
      </c>
      <c r="BH12" s="35">
        <v>11.7198733830366</v>
      </c>
      <c r="BI12" s="35">
        <v>11.971376128909499</v>
      </c>
    </row>
    <row r="13" spans="1:61" x14ac:dyDescent="0.25">
      <c r="A13" s="167" t="s">
        <v>221</v>
      </c>
      <c r="B13" s="45" t="s">
        <v>169</v>
      </c>
      <c r="C13" s="45" t="s">
        <v>169</v>
      </c>
      <c r="D13" s="45" t="s">
        <v>169</v>
      </c>
      <c r="E13" s="45" t="s">
        <v>169</v>
      </c>
      <c r="F13" s="45" t="s">
        <v>169</v>
      </c>
      <c r="G13" s="45" t="s">
        <v>169</v>
      </c>
      <c r="H13" s="45" t="s">
        <v>169</v>
      </c>
      <c r="I13" s="45" t="s">
        <v>169</v>
      </c>
      <c r="J13" s="45" t="s">
        <v>169</v>
      </c>
      <c r="K13" s="45" t="s">
        <v>169</v>
      </c>
      <c r="L13" s="45" t="s">
        <v>169</v>
      </c>
      <c r="M13" s="45" t="s">
        <v>169</v>
      </c>
      <c r="N13" s="45" t="s">
        <v>169</v>
      </c>
      <c r="O13" s="45" t="s">
        <v>169</v>
      </c>
      <c r="P13" s="45" t="s">
        <v>169</v>
      </c>
      <c r="Q13" s="45" t="s">
        <v>169</v>
      </c>
      <c r="R13" s="45" t="s">
        <v>169</v>
      </c>
      <c r="S13" s="45" t="s">
        <v>169</v>
      </c>
      <c r="T13" s="45" t="s">
        <v>169</v>
      </c>
      <c r="U13" s="45" t="s">
        <v>169</v>
      </c>
      <c r="V13" s="45" t="s">
        <v>169</v>
      </c>
      <c r="W13" s="45" t="s">
        <v>169</v>
      </c>
      <c r="X13" s="45" t="s">
        <v>169</v>
      </c>
      <c r="Y13" s="45" t="s">
        <v>169</v>
      </c>
      <c r="Z13" s="45" t="s">
        <v>169</v>
      </c>
      <c r="AA13" s="173">
        <v>22.3</v>
      </c>
      <c r="AB13" s="35">
        <v>22.402555243396801</v>
      </c>
      <c r="AC13" s="35">
        <v>16.973817680194401</v>
      </c>
      <c r="AD13" s="35">
        <v>16.142412057505702</v>
      </c>
      <c r="AE13" s="35">
        <v>15.461512482849599</v>
      </c>
      <c r="AF13" s="35">
        <v>14.711795700476101</v>
      </c>
      <c r="AG13" s="35">
        <v>14.092475297759901</v>
      </c>
      <c r="AH13" s="35">
        <v>14.448562968038001</v>
      </c>
      <c r="AI13" s="35">
        <v>13.8854222827539</v>
      </c>
      <c r="AJ13" s="35">
        <v>14.1728758255776</v>
      </c>
      <c r="AK13" s="35">
        <v>14.1375353696397</v>
      </c>
      <c r="AL13" s="35">
        <v>13.8697206906366</v>
      </c>
      <c r="AM13" s="35">
        <v>14.0809957954244</v>
      </c>
      <c r="AN13" s="35">
        <v>13.3237961650741</v>
      </c>
      <c r="AO13" s="35">
        <v>13.662279313331901</v>
      </c>
      <c r="AP13" s="35">
        <v>14.978233295925699</v>
      </c>
      <c r="AQ13" s="35">
        <v>15.5661972936838</v>
      </c>
      <c r="AR13" s="35">
        <v>15.238041209633399</v>
      </c>
      <c r="AS13" s="35">
        <v>15.2635993805198</v>
      </c>
      <c r="AT13" s="35">
        <v>15.7108050706493</v>
      </c>
      <c r="AU13" s="35">
        <v>15.417404861424799</v>
      </c>
      <c r="AV13" s="35">
        <v>15.179708472286899</v>
      </c>
      <c r="AW13" s="35">
        <v>14.4753317580721</v>
      </c>
      <c r="AX13" s="35">
        <v>13.96026212732</v>
      </c>
      <c r="AY13" s="35">
        <v>13.917949417625801</v>
      </c>
      <c r="AZ13" s="35">
        <v>13.6529653149386</v>
      </c>
      <c r="BA13" s="35">
        <v>17.8489348809338</v>
      </c>
      <c r="BB13" s="35">
        <v>16.782942790939099</v>
      </c>
      <c r="BC13" s="35">
        <v>15.035016461663499</v>
      </c>
      <c r="BD13" s="35">
        <v>15.354064872400301</v>
      </c>
      <c r="BE13" s="35">
        <v>14.895446119822401</v>
      </c>
      <c r="BF13" s="35">
        <v>14.924018247338999</v>
      </c>
      <c r="BG13" s="35">
        <v>15.8263270535461</v>
      </c>
      <c r="BH13" s="35">
        <v>15.1538952204472</v>
      </c>
      <c r="BI13" s="35">
        <v>15.2613800814788</v>
      </c>
    </row>
    <row r="14" spans="1:61" x14ac:dyDescent="0.25">
      <c r="A14" s="167" t="s">
        <v>222</v>
      </c>
      <c r="B14" s="45" t="s">
        <v>169</v>
      </c>
      <c r="C14" s="45" t="s">
        <v>169</v>
      </c>
      <c r="D14" s="45" t="s">
        <v>169</v>
      </c>
      <c r="E14" s="45" t="s">
        <v>169</v>
      </c>
      <c r="F14" s="45" t="s">
        <v>169</v>
      </c>
      <c r="G14" s="45" t="s">
        <v>169</v>
      </c>
      <c r="H14" s="45" t="s">
        <v>169</v>
      </c>
      <c r="I14" s="45" t="s">
        <v>169</v>
      </c>
      <c r="J14" s="45" t="s">
        <v>169</v>
      </c>
      <c r="K14" s="45" t="s">
        <v>169</v>
      </c>
      <c r="L14" s="45" t="s">
        <v>169</v>
      </c>
      <c r="M14" s="45" t="s">
        <v>169</v>
      </c>
      <c r="N14" s="45" t="s">
        <v>169</v>
      </c>
      <c r="O14" s="45" t="s">
        <v>169</v>
      </c>
      <c r="P14" s="45" t="s">
        <v>169</v>
      </c>
      <c r="Q14" s="45" t="s">
        <v>169</v>
      </c>
      <c r="R14" s="45" t="s">
        <v>169</v>
      </c>
      <c r="S14" s="45" t="s">
        <v>169</v>
      </c>
      <c r="T14" s="45" t="s">
        <v>169</v>
      </c>
      <c r="U14" s="45" t="s">
        <v>169</v>
      </c>
      <c r="V14" s="45" t="s">
        <v>169</v>
      </c>
      <c r="W14" s="45" t="s">
        <v>169</v>
      </c>
      <c r="X14" s="45" t="s">
        <v>169</v>
      </c>
      <c r="Y14" s="45" t="s">
        <v>169</v>
      </c>
      <c r="Z14" s="45" t="s">
        <v>169</v>
      </c>
      <c r="AA14" s="173">
        <v>1.6</v>
      </c>
      <c r="AB14" s="35">
        <v>1.4507795671252399</v>
      </c>
      <c r="AC14" s="35">
        <v>1.45056416511399</v>
      </c>
      <c r="AD14" s="35">
        <v>1.51498697291671</v>
      </c>
      <c r="AE14" s="35">
        <v>1.6013400059994001</v>
      </c>
      <c r="AF14" s="35">
        <v>1.6959944445078601</v>
      </c>
      <c r="AG14" s="35">
        <v>1.5723216417193</v>
      </c>
      <c r="AH14" s="35">
        <v>1.50244431538999</v>
      </c>
      <c r="AI14" s="35">
        <v>1.4842259557755599</v>
      </c>
      <c r="AJ14" s="35">
        <v>1.4521944696363001</v>
      </c>
      <c r="AK14" s="35">
        <v>1.4959786722753501</v>
      </c>
      <c r="AL14" s="35">
        <v>1.3781510208658501</v>
      </c>
      <c r="AM14" s="35">
        <v>1.3694381448933199</v>
      </c>
      <c r="AN14" s="35">
        <v>1.39105589526787</v>
      </c>
      <c r="AO14" s="35">
        <v>1.4032808913285599</v>
      </c>
      <c r="AP14" s="35">
        <v>1.72747994883101</v>
      </c>
      <c r="AQ14" s="35">
        <v>1.7120199285097599</v>
      </c>
      <c r="AR14" s="35">
        <v>1.5921976851900601</v>
      </c>
      <c r="AS14" s="35">
        <v>1.45949671653883</v>
      </c>
      <c r="AT14" s="35">
        <v>1.3502650381194099</v>
      </c>
      <c r="AU14" s="35">
        <v>1.2599023473831501</v>
      </c>
      <c r="AV14" s="35">
        <v>1.2521593759037</v>
      </c>
      <c r="AW14" s="35">
        <v>1.3158990846422201</v>
      </c>
      <c r="AX14" s="35">
        <v>1.3626030418534401</v>
      </c>
      <c r="AY14" s="35">
        <v>1.37069483704065</v>
      </c>
      <c r="AZ14" s="35">
        <v>1.3920337735344599</v>
      </c>
      <c r="BA14" s="35">
        <v>4.5153353965052103</v>
      </c>
      <c r="BB14" s="35">
        <v>3.7920390972295199</v>
      </c>
      <c r="BC14" s="35">
        <v>2.1662950717466001</v>
      </c>
      <c r="BD14" s="35">
        <v>2.2369801580377899</v>
      </c>
      <c r="BE14" s="35">
        <v>1.9119468433424101</v>
      </c>
      <c r="BF14" s="35">
        <v>1.9104426458666699</v>
      </c>
      <c r="BG14" s="35">
        <v>2.09649759429327</v>
      </c>
      <c r="BH14" s="35">
        <v>1.9608000093498099</v>
      </c>
      <c r="BI14" s="35">
        <v>1.87501858054329</v>
      </c>
    </row>
    <row r="15" spans="1:61" x14ac:dyDescent="0.25">
      <c r="A15" s="167" t="s">
        <v>223</v>
      </c>
      <c r="B15" s="45" t="s">
        <v>169</v>
      </c>
      <c r="C15" s="45" t="s">
        <v>169</v>
      </c>
      <c r="D15" s="45" t="s">
        <v>169</v>
      </c>
      <c r="E15" s="45" t="s">
        <v>169</v>
      </c>
      <c r="F15" s="45" t="s">
        <v>169</v>
      </c>
      <c r="G15" s="45" t="s">
        <v>169</v>
      </c>
      <c r="H15" s="45" t="s">
        <v>169</v>
      </c>
      <c r="I15" s="45" t="s">
        <v>169</v>
      </c>
      <c r="J15" s="45" t="s">
        <v>169</v>
      </c>
      <c r="K15" s="45" t="s">
        <v>169</v>
      </c>
      <c r="L15" s="174">
        <v>21.895267976304762</v>
      </c>
      <c r="M15" s="174">
        <v>22.618169311758408</v>
      </c>
      <c r="N15" s="174">
        <v>23.935073857780832</v>
      </c>
      <c r="O15" s="174">
        <v>24.509905665272573</v>
      </c>
      <c r="P15" s="174">
        <v>23.636703677454918</v>
      </c>
      <c r="Q15" s="174">
        <v>22.708531708246049</v>
      </c>
      <c r="R15" s="174">
        <v>22.20870879171504</v>
      </c>
      <c r="S15" s="174">
        <v>22.494168784697436</v>
      </c>
      <c r="T15" s="174">
        <v>22.157340667266244</v>
      </c>
      <c r="U15" s="174">
        <v>21.599704518406039</v>
      </c>
      <c r="V15" s="174">
        <v>22.856212419022807</v>
      </c>
      <c r="W15" s="174">
        <v>22.307145266059621</v>
      </c>
      <c r="X15" s="174">
        <v>22.338182621843199</v>
      </c>
      <c r="Y15" s="174">
        <v>22.506045434419807</v>
      </c>
      <c r="Z15" s="174">
        <v>21.73164265204316</v>
      </c>
      <c r="AA15" s="173">
        <v>20.7</v>
      </c>
      <c r="AB15" s="35">
        <v>20.951775676271499</v>
      </c>
      <c r="AC15" s="35">
        <v>15.5232535150805</v>
      </c>
      <c r="AD15" s="35">
        <v>14.627425084588999</v>
      </c>
      <c r="AE15" s="35">
        <v>13.860172476850201</v>
      </c>
      <c r="AF15" s="35">
        <v>13.015801255968301</v>
      </c>
      <c r="AG15" s="35">
        <v>12.520153656040501</v>
      </c>
      <c r="AH15" s="35">
        <v>12.946118652648</v>
      </c>
      <c r="AI15" s="35">
        <v>12.401196326978299</v>
      </c>
      <c r="AJ15" s="35">
        <v>12.7206813559413</v>
      </c>
      <c r="AK15" s="35">
        <v>12.641556697364299</v>
      </c>
      <c r="AL15" s="35">
        <v>12.491569669770801</v>
      </c>
      <c r="AM15" s="35">
        <v>12.7115576505311</v>
      </c>
      <c r="AN15" s="35">
        <v>11.9327402698062</v>
      </c>
      <c r="AO15" s="35">
        <v>12.258998422003399</v>
      </c>
      <c r="AP15" s="35">
        <v>13.250753347094699</v>
      </c>
      <c r="AQ15" s="35">
        <v>13.854177365173999</v>
      </c>
      <c r="AR15" s="35">
        <v>13.645843524443301</v>
      </c>
      <c r="AS15" s="35">
        <v>13.804102663981</v>
      </c>
      <c r="AT15" s="35">
        <v>14.360540032529901</v>
      </c>
      <c r="AU15" s="35">
        <v>14.1575025140416</v>
      </c>
      <c r="AV15" s="35">
        <v>13.927549096383199</v>
      </c>
      <c r="AW15" s="35">
        <v>13.159432673429899</v>
      </c>
      <c r="AX15" s="35">
        <v>12.597659085466599</v>
      </c>
      <c r="AY15" s="35">
        <v>12.547254580585101</v>
      </c>
      <c r="AZ15" s="35">
        <v>12.260931541404201</v>
      </c>
      <c r="BA15" s="35">
        <v>13.3335994844286</v>
      </c>
      <c r="BB15" s="35">
        <v>12.990903693709599</v>
      </c>
      <c r="BC15" s="35">
        <v>12.8687213899169</v>
      </c>
      <c r="BD15" s="35">
        <v>13.1170847143625</v>
      </c>
      <c r="BE15" s="35">
        <v>12.98349927648</v>
      </c>
      <c r="BF15" s="35">
        <v>13.013575601472301</v>
      </c>
      <c r="BG15" s="35">
        <v>13.729829459252899</v>
      </c>
      <c r="BH15" s="35">
        <v>13.1930952110974</v>
      </c>
      <c r="BI15" s="35">
        <v>13.3863615009355</v>
      </c>
    </row>
    <row r="16" spans="1:61" x14ac:dyDescent="0.25">
      <c r="A16" s="167" t="s">
        <v>224</v>
      </c>
      <c r="B16" s="45" t="s">
        <v>169</v>
      </c>
      <c r="C16" s="45" t="s">
        <v>169</v>
      </c>
      <c r="D16" s="45" t="s">
        <v>169</v>
      </c>
      <c r="E16" s="45" t="s">
        <v>169</v>
      </c>
      <c r="F16" s="45" t="s">
        <v>169</v>
      </c>
      <c r="G16" s="45" t="s">
        <v>169</v>
      </c>
      <c r="H16" s="45" t="s">
        <v>169</v>
      </c>
      <c r="I16" s="45" t="s">
        <v>169</v>
      </c>
      <c r="J16" s="45" t="s">
        <v>169</v>
      </c>
      <c r="K16" s="45" t="s">
        <v>169</v>
      </c>
      <c r="L16" s="45" t="s">
        <v>169</v>
      </c>
      <c r="M16" s="45" t="s">
        <v>169</v>
      </c>
      <c r="N16" s="45" t="s">
        <v>169</v>
      </c>
      <c r="O16" s="45" t="s">
        <v>169</v>
      </c>
      <c r="P16" s="45" t="s">
        <v>169</v>
      </c>
      <c r="Q16" s="45" t="s">
        <v>169</v>
      </c>
      <c r="R16" s="45" t="s">
        <v>169</v>
      </c>
      <c r="S16" s="45" t="s">
        <v>169</v>
      </c>
      <c r="T16" s="45" t="s">
        <v>169</v>
      </c>
      <c r="U16" s="45" t="s">
        <v>169</v>
      </c>
      <c r="V16" s="45" t="s">
        <v>169</v>
      </c>
      <c r="W16" s="45" t="s">
        <v>169</v>
      </c>
      <c r="X16" s="45" t="s">
        <v>169</v>
      </c>
      <c r="Y16" s="45" t="s">
        <v>169</v>
      </c>
      <c r="Z16" s="45" t="s">
        <v>169</v>
      </c>
      <c r="AA16" s="173">
        <v>13.1</v>
      </c>
      <c r="AB16" s="35">
        <v>13.317373651994499</v>
      </c>
      <c r="AC16" s="35">
        <v>12.6999084182226</v>
      </c>
      <c r="AD16" s="35">
        <v>11.723739096525099</v>
      </c>
      <c r="AE16" s="35">
        <v>10.9108717491054</v>
      </c>
      <c r="AF16" s="35">
        <v>10.3561988789082</v>
      </c>
      <c r="AG16" s="35">
        <v>9.8266231390722893</v>
      </c>
      <c r="AH16" s="35">
        <v>10.1188796690119</v>
      </c>
      <c r="AI16" s="35">
        <v>10.0126383819195</v>
      </c>
      <c r="AJ16" s="35">
        <v>10.373235523769401</v>
      </c>
      <c r="AK16" s="35">
        <v>10.3148470747439</v>
      </c>
      <c r="AL16" s="35">
        <v>10.099058266902899</v>
      </c>
      <c r="AM16" s="35">
        <v>10.2811361081831</v>
      </c>
      <c r="AN16" s="35">
        <v>9.7039596990017696</v>
      </c>
      <c r="AO16" s="35">
        <v>9.9556926161053791</v>
      </c>
      <c r="AP16" s="35">
        <v>10.8925340663525</v>
      </c>
      <c r="AQ16" s="35">
        <v>11.176706705934899</v>
      </c>
      <c r="AR16" s="35">
        <v>11.2919178439896</v>
      </c>
      <c r="AS16" s="35">
        <v>11.5389066301969</v>
      </c>
      <c r="AT16" s="35">
        <v>11.841694020297099</v>
      </c>
      <c r="AU16" s="35">
        <v>11.650336528256499</v>
      </c>
      <c r="AV16" s="35">
        <v>11.3943609050738</v>
      </c>
      <c r="AW16" s="35">
        <v>11.1955186952385</v>
      </c>
      <c r="AX16" s="35">
        <v>10.7985410064218</v>
      </c>
      <c r="AY16" s="35">
        <v>10.382991049464399</v>
      </c>
      <c r="AZ16" s="35">
        <v>10.084926476055101</v>
      </c>
      <c r="BA16" s="35">
        <v>11.025824718407501</v>
      </c>
      <c r="BB16" s="35">
        <v>10.484075762943</v>
      </c>
      <c r="BC16" s="35">
        <v>10.108194808247401</v>
      </c>
      <c r="BD16" s="35">
        <v>10.5727162826586</v>
      </c>
      <c r="BE16" s="35">
        <v>10.7169522505583</v>
      </c>
      <c r="BF16" s="35">
        <v>10.7440543753975</v>
      </c>
      <c r="BG16" s="35">
        <v>10.8714925132938</v>
      </c>
      <c r="BH16" s="35">
        <v>10.9813075530675</v>
      </c>
      <c r="BI16" s="35">
        <v>11.015494819081701</v>
      </c>
    </row>
    <row r="17" spans="1:61" x14ac:dyDescent="0.25">
      <c r="A17" s="167" t="s">
        <v>225</v>
      </c>
      <c r="B17" s="45" t="s">
        <v>169</v>
      </c>
      <c r="C17" s="45" t="s">
        <v>169</v>
      </c>
      <c r="D17" s="45" t="s">
        <v>169</v>
      </c>
      <c r="E17" s="45" t="s">
        <v>169</v>
      </c>
      <c r="F17" s="45" t="s">
        <v>169</v>
      </c>
      <c r="G17" s="45" t="s">
        <v>169</v>
      </c>
      <c r="H17" s="45" t="s">
        <v>169</v>
      </c>
      <c r="I17" s="45" t="s">
        <v>169</v>
      </c>
      <c r="J17" s="45" t="s">
        <v>169</v>
      </c>
      <c r="K17" s="45" t="s">
        <v>169</v>
      </c>
      <c r="L17" s="45" t="s">
        <v>169</v>
      </c>
      <c r="M17" s="45" t="s">
        <v>169</v>
      </c>
      <c r="N17" s="45" t="s">
        <v>169</v>
      </c>
      <c r="O17" s="45" t="s">
        <v>169</v>
      </c>
      <c r="P17" s="45" t="s">
        <v>169</v>
      </c>
      <c r="Q17" s="45" t="s">
        <v>169</v>
      </c>
      <c r="R17" s="45" t="s">
        <v>169</v>
      </c>
      <c r="S17" s="45" t="s">
        <v>169</v>
      </c>
      <c r="T17" s="45" t="s">
        <v>169</v>
      </c>
      <c r="U17" s="45" t="s">
        <v>169</v>
      </c>
      <c r="V17" s="45" t="s">
        <v>169</v>
      </c>
      <c r="W17" s="45" t="s">
        <v>169</v>
      </c>
      <c r="X17" s="45" t="s">
        <v>169</v>
      </c>
      <c r="Y17" s="45" t="s">
        <v>169</v>
      </c>
      <c r="Z17" s="45" t="s">
        <v>169</v>
      </c>
      <c r="AA17" s="173">
        <v>5.3</v>
      </c>
      <c r="AB17" s="35">
        <v>5.41893622802771</v>
      </c>
      <c r="AC17" s="35">
        <v>0.57161904645646899</v>
      </c>
      <c r="AD17" s="35">
        <v>0.647057235482702</v>
      </c>
      <c r="AE17" s="35">
        <v>0.79050989377135195</v>
      </c>
      <c r="AF17" s="35">
        <v>0.58621695989006595</v>
      </c>
      <c r="AG17" s="35">
        <v>0.58050891517146197</v>
      </c>
      <c r="AH17" s="35">
        <v>0.77362172409861596</v>
      </c>
      <c r="AI17" s="35">
        <v>0.51561574422156697</v>
      </c>
      <c r="AJ17" s="35">
        <v>0.50777847760786998</v>
      </c>
      <c r="AK17" s="35">
        <v>0.38881453277727501</v>
      </c>
      <c r="AL17" s="35">
        <v>0.35432918345284897</v>
      </c>
      <c r="AM17" s="35">
        <v>0.35154433270734498</v>
      </c>
      <c r="AN17" s="35">
        <v>0.27875050413162999</v>
      </c>
      <c r="AO17" s="35">
        <v>0.27826732816926703</v>
      </c>
      <c r="AP17" s="35">
        <v>0.70515832752351304</v>
      </c>
      <c r="AQ17" s="35">
        <v>0.58011717433168197</v>
      </c>
      <c r="AR17" s="35">
        <v>0.48219012104325498</v>
      </c>
      <c r="AS17" s="35">
        <v>0.40874076661797898</v>
      </c>
      <c r="AT17" s="35">
        <v>0.57793465035027602</v>
      </c>
      <c r="AU17" s="35">
        <v>0.42991297181879001</v>
      </c>
      <c r="AV17" s="35">
        <v>0.39929992452666202</v>
      </c>
      <c r="AW17" s="35">
        <v>0.357334045981968</v>
      </c>
      <c r="AX17" s="35">
        <v>0.15052822089280299</v>
      </c>
      <c r="AY17" s="35">
        <v>0.302733507153507</v>
      </c>
      <c r="AZ17" s="35">
        <v>0.30270007503005297</v>
      </c>
      <c r="BA17" s="35">
        <v>0.32253876667951598</v>
      </c>
      <c r="BB17" s="35">
        <v>0.53068998359455699</v>
      </c>
      <c r="BC17" s="35">
        <v>0.36878657960412098</v>
      </c>
      <c r="BD17" s="35">
        <v>0.53429689740003805</v>
      </c>
      <c r="BE17" s="35">
        <v>0.40538819297427198</v>
      </c>
      <c r="BF17" s="35">
        <v>0.37961640604430402</v>
      </c>
      <c r="BG17" s="35">
        <v>0.99683139240985397</v>
      </c>
      <c r="BH17" s="35">
        <v>0.36388621524887499</v>
      </c>
      <c r="BI17" s="35">
        <v>0.34348046449036801</v>
      </c>
    </row>
    <row r="18" spans="1:61" x14ac:dyDescent="0.25">
      <c r="A18" s="167" t="s">
        <v>226</v>
      </c>
      <c r="B18" s="45" t="s">
        <v>169</v>
      </c>
      <c r="C18" s="45" t="s">
        <v>169</v>
      </c>
      <c r="D18" s="45" t="s">
        <v>169</v>
      </c>
      <c r="E18" s="45" t="s">
        <v>169</v>
      </c>
      <c r="F18" s="45" t="s">
        <v>169</v>
      </c>
      <c r="G18" s="45" t="s">
        <v>169</v>
      </c>
      <c r="H18" s="45" t="s">
        <v>169</v>
      </c>
      <c r="I18" s="45" t="s">
        <v>169</v>
      </c>
      <c r="J18" s="45" t="s">
        <v>169</v>
      </c>
      <c r="K18" s="45" t="s">
        <v>169</v>
      </c>
      <c r="L18" s="45" t="s">
        <v>169</v>
      </c>
      <c r="M18" s="45" t="s">
        <v>169</v>
      </c>
      <c r="N18" s="45" t="s">
        <v>169</v>
      </c>
      <c r="O18" s="45" t="s">
        <v>169</v>
      </c>
      <c r="P18" s="45" t="s">
        <v>169</v>
      </c>
      <c r="Q18" s="45" t="s">
        <v>169</v>
      </c>
      <c r="R18" s="45" t="s">
        <v>169</v>
      </c>
      <c r="S18" s="45" t="s">
        <v>169</v>
      </c>
      <c r="T18" s="45" t="s">
        <v>169</v>
      </c>
      <c r="U18" s="45" t="s">
        <v>169</v>
      </c>
      <c r="V18" s="45" t="s">
        <v>169</v>
      </c>
      <c r="W18" s="45" t="s">
        <v>169</v>
      </c>
      <c r="X18" s="45" t="s">
        <v>169</v>
      </c>
      <c r="Y18" s="45" t="s">
        <v>169</v>
      </c>
      <c r="Z18" s="45" t="s">
        <v>169</v>
      </c>
      <c r="AA18" s="173">
        <v>2.2999999999999998</v>
      </c>
      <c r="AB18" s="35">
        <v>2.07921814106995</v>
      </c>
      <c r="AC18" s="35">
        <v>2.1014175362043299</v>
      </c>
      <c r="AD18" s="35">
        <v>2.11301525157221</v>
      </c>
      <c r="AE18" s="35">
        <v>2.0439021747842099</v>
      </c>
      <c r="AF18" s="35">
        <v>1.98684535575705</v>
      </c>
      <c r="AG18" s="35">
        <v>1.97607674271933</v>
      </c>
      <c r="AH18" s="35">
        <v>1.88013059286728</v>
      </c>
      <c r="AI18" s="35">
        <v>1.74064295615703</v>
      </c>
      <c r="AJ18" s="35">
        <v>1.7014095449436</v>
      </c>
      <c r="AK18" s="35">
        <v>1.78863730107673</v>
      </c>
      <c r="AL18" s="35">
        <v>1.89477609608857</v>
      </c>
      <c r="AM18" s="35">
        <v>1.92166126261919</v>
      </c>
      <c r="AN18" s="35">
        <v>1.8460198503855001</v>
      </c>
      <c r="AO18" s="35">
        <v>1.87284384269833</v>
      </c>
      <c r="AP18" s="35">
        <v>1.5074238632491901</v>
      </c>
      <c r="AQ18" s="35">
        <v>1.9693783143405099</v>
      </c>
      <c r="AR18" s="35">
        <v>1.76148874995668</v>
      </c>
      <c r="AS18" s="35">
        <v>1.75338692838263</v>
      </c>
      <c r="AT18" s="35">
        <v>1.8135764326109101</v>
      </c>
      <c r="AU18" s="35">
        <v>1.9871642653809201</v>
      </c>
      <c r="AV18" s="35">
        <v>2.0978017286556301</v>
      </c>
      <c r="AW18" s="35">
        <v>1.5988152665205599</v>
      </c>
      <c r="AX18" s="35">
        <v>1.6006318661015799</v>
      </c>
      <c r="AY18" s="35">
        <v>1.8359481989494899</v>
      </c>
      <c r="AZ18" s="35">
        <v>1.83985091894626</v>
      </c>
      <c r="BA18" s="35">
        <v>1.9659021387211699</v>
      </c>
      <c r="BB18" s="35">
        <v>1.9479960153490901</v>
      </c>
      <c r="BC18" s="35">
        <v>1.9260361100368999</v>
      </c>
      <c r="BD18" s="35">
        <v>2.0100715343038198</v>
      </c>
      <c r="BE18" s="35">
        <v>1.8611588329474</v>
      </c>
      <c r="BF18" s="35">
        <v>1.88990482003048</v>
      </c>
      <c r="BG18" s="35">
        <v>1.86150555354917</v>
      </c>
      <c r="BH18" s="35">
        <v>1.8479014427810101</v>
      </c>
      <c r="BI18" s="35">
        <v>2.02738621736344</v>
      </c>
    </row>
    <row r="19" spans="1:61" x14ac:dyDescent="0.25">
      <c r="A19" s="167" t="s">
        <v>185</v>
      </c>
      <c r="B19" s="174">
        <v>2.750822436395497</v>
      </c>
      <c r="C19" s="174">
        <v>2.6986135963572351</v>
      </c>
      <c r="D19" s="174">
        <v>2.5470295429568814</v>
      </c>
      <c r="E19" s="174">
        <v>2.5487137754871378</v>
      </c>
      <c r="F19" s="174">
        <v>2.7364397415861199</v>
      </c>
      <c r="G19" s="174">
        <v>2.779877609791217</v>
      </c>
      <c r="H19" s="174">
        <v>2.7925416393546199</v>
      </c>
      <c r="I19" s="174">
        <v>2.8481683041747323</v>
      </c>
      <c r="J19" s="174">
        <v>2.9910714285714288</v>
      </c>
      <c r="K19" s="174">
        <v>3.1253944611345332</v>
      </c>
      <c r="L19" s="174">
        <v>3.4945795968062936</v>
      </c>
      <c r="M19" s="174">
        <v>4.1271197253024612</v>
      </c>
      <c r="N19" s="174">
        <v>4.8023660254208176</v>
      </c>
      <c r="O19" s="174">
        <v>5.2610550130242117</v>
      </c>
      <c r="P19" s="174">
        <v>5.5919757461217419</v>
      </c>
      <c r="Q19" s="174">
        <v>5.8817368120358022</v>
      </c>
      <c r="R19" s="174">
        <v>5.8617576059115111</v>
      </c>
      <c r="S19" s="174">
        <v>5.759831224396077</v>
      </c>
      <c r="T19" s="174">
        <v>5.6677224401836961</v>
      </c>
      <c r="U19" s="174">
        <v>5.3892559609307673</v>
      </c>
      <c r="V19" s="174">
        <v>5.4473275103414318</v>
      </c>
      <c r="W19" s="174">
        <v>5.6419448965527357</v>
      </c>
      <c r="X19" s="174">
        <v>5.84300092261602</v>
      </c>
      <c r="Y19" s="174">
        <v>5.6827083546200745</v>
      </c>
      <c r="Z19" s="174">
        <v>5.1050633034324022</v>
      </c>
      <c r="AA19" s="173">
        <v>5.2</v>
      </c>
      <c r="AB19" s="35">
        <v>5.0660026359161998</v>
      </c>
      <c r="AC19" s="35">
        <v>4.7413921716512402</v>
      </c>
      <c r="AD19" s="35">
        <v>4.43007030503618</v>
      </c>
      <c r="AE19" s="35">
        <v>4.1801212385818998</v>
      </c>
      <c r="AF19" s="35">
        <v>3.8852436843939402</v>
      </c>
      <c r="AG19" s="35">
        <v>3.2939773803649999</v>
      </c>
      <c r="AH19" s="35">
        <v>2.8822443813332499</v>
      </c>
      <c r="AI19" s="35">
        <v>2.5709554226906599</v>
      </c>
      <c r="AJ19" s="35">
        <v>2.37144324062545</v>
      </c>
      <c r="AK19" s="35">
        <v>2.3219977446148601</v>
      </c>
      <c r="AL19" s="35">
        <v>2.1697891164155001</v>
      </c>
      <c r="AM19" s="35">
        <v>2.0143827162179702</v>
      </c>
      <c r="AN19" s="35">
        <v>1.9665036587234099</v>
      </c>
      <c r="AO19" s="35">
        <v>2.0420347575448998</v>
      </c>
      <c r="AP19" s="35">
        <v>2.0339579374596601</v>
      </c>
      <c r="AQ19" s="35">
        <v>1.78304774936652</v>
      </c>
      <c r="AR19" s="35">
        <v>1.79116471664059</v>
      </c>
      <c r="AS19" s="35">
        <v>1.6775789476779599</v>
      </c>
      <c r="AT19" s="35">
        <v>1.5587551802213799</v>
      </c>
      <c r="AU19" s="35">
        <v>1.4677765725999401</v>
      </c>
      <c r="AV19" s="35">
        <v>1.30143411992851</v>
      </c>
      <c r="AW19" s="35">
        <v>1.15072345830984</v>
      </c>
      <c r="AX19" s="35">
        <v>1.0019697876094</v>
      </c>
      <c r="AY19" s="35">
        <v>0.89575149036586499</v>
      </c>
      <c r="AZ19" s="35">
        <v>0.76636881226906395</v>
      </c>
      <c r="BA19" s="35">
        <v>0.68195801290814895</v>
      </c>
      <c r="BB19" s="35">
        <v>0.54135885565821895</v>
      </c>
      <c r="BC19" s="35">
        <v>0.54019147412360902</v>
      </c>
      <c r="BD19" s="35">
        <v>0.72965696923719203</v>
      </c>
      <c r="BE19" s="35">
        <v>0.81259647772831101</v>
      </c>
      <c r="BF19" s="35">
        <v>0.85966726802836801</v>
      </c>
      <c r="BG19" s="35">
        <v>0.96099780217946995</v>
      </c>
      <c r="BH19" s="35">
        <v>1.0879984668781899</v>
      </c>
      <c r="BI19" s="35">
        <v>1.1743829459230299</v>
      </c>
    </row>
    <row r="20" spans="1:61" x14ac:dyDescent="0.25">
      <c r="A20" s="167" t="s">
        <v>227</v>
      </c>
      <c r="B20" s="45" t="s">
        <v>169</v>
      </c>
      <c r="C20" s="45" t="s">
        <v>169</v>
      </c>
      <c r="D20" s="45" t="s">
        <v>169</v>
      </c>
      <c r="E20" s="45" t="s">
        <v>169</v>
      </c>
      <c r="F20" s="45" t="s">
        <v>169</v>
      </c>
      <c r="G20" s="45" t="s">
        <v>169</v>
      </c>
      <c r="H20" s="45" t="s">
        <v>169</v>
      </c>
      <c r="I20" s="45" t="s">
        <v>169</v>
      </c>
      <c r="J20" s="45" t="s">
        <v>169</v>
      </c>
      <c r="K20" s="45" t="s">
        <v>169</v>
      </c>
      <c r="L20" s="45" t="s">
        <v>169</v>
      </c>
      <c r="M20" s="45" t="s">
        <v>169</v>
      </c>
      <c r="N20" s="45" t="s">
        <v>169</v>
      </c>
      <c r="O20" s="45" t="s">
        <v>169</v>
      </c>
      <c r="P20" s="45" t="s">
        <v>169</v>
      </c>
      <c r="Q20" s="45" t="s">
        <v>169</v>
      </c>
      <c r="R20" s="45" t="s">
        <v>169</v>
      </c>
      <c r="S20" s="45" t="s">
        <v>169</v>
      </c>
      <c r="T20" s="45" t="s">
        <v>169</v>
      </c>
      <c r="U20" s="45" t="s">
        <v>169</v>
      </c>
      <c r="V20" s="45" t="s">
        <v>169</v>
      </c>
      <c r="W20" s="45" t="s">
        <v>169</v>
      </c>
      <c r="X20" s="45" t="s">
        <v>169</v>
      </c>
      <c r="Y20" s="45" t="s">
        <v>169</v>
      </c>
      <c r="Z20" s="45" t="s">
        <v>169</v>
      </c>
      <c r="AA20" s="173" t="s">
        <v>169</v>
      </c>
      <c r="AB20" s="35">
        <v>54.102078446538997</v>
      </c>
      <c r="AC20" s="35">
        <v>47.492526303036598</v>
      </c>
      <c r="AD20" s="35">
        <v>45.789916808916999</v>
      </c>
      <c r="AE20" s="35">
        <v>44.577279910785101</v>
      </c>
      <c r="AF20" s="35">
        <v>43.626179017334003</v>
      </c>
      <c r="AG20" s="35">
        <v>42.3325308275314</v>
      </c>
      <c r="AH20" s="35">
        <v>42.806982833645399</v>
      </c>
      <c r="AI20" s="35">
        <v>43.283382684129002</v>
      </c>
      <c r="AJ20" s="35">
        <v>44.294153719222699</v>
      </c>
      <c r="AK20" s="35">
        <v>43.533753949556498</v>
      </c>
      <c r="AL20" s="35">
        <v>42.605576591132198</v>
      </c>
      <c r="AM20" s="35">
        <v>43.723985227946599</v>
      </c>
      <c r="AN20" s="35">
        <v>42.833303634491301</v>
      </c>
      <c r="AO20" s="35">
        <v>43.546970089940501</v>
      </c>
      <c r="AP20" s="35">
        <v>47.689764189971399</v>
      </c>
      <c r="AQ20" s="35">
        <v>48.093636808795402</v>
      </c>
      <c r="AR20" s="35">
        <v>47.237754246249999</v>
      </c>
      <c r="AS20" s="35">
        <v>46.9694421017645</v>
      </c>
      <c r="AT20" s="35">
        <v>46.927092058775003</v>
      </c>
      <c r="AU20" s="35">
        <v>46.287915539690303</v>
      </c>
      <c r="AV20" s="35">
        <v>45.248924878880999</v>
      </c>
      <c r="AW20" s="35">
        <v>44.0601199614621</v>
      </c>
      <c r="AX20" s="35">
        <v>42.933527743143003</v>
      </c>
      <c r="AY20" s="35">
        <v>42.790269173915298</v>
      </c>
      <c r="AZ20" s="35">
        <v>42.536988696401899</v>
      </c>
      <c r="BA20" s="35">
        <v>48.19983187639</v>
      </c>
      <c r="BB20" s="35">
        <v>46.474978157832503</v>
      </c>
      <c r="BC20" s="35">
        <v>43.710336814169203</v>
      </c>
      <c r="BD20" s="35">
        <v>44.144693142032601</v>
      </c>
      <c r="BE20" s="35">
        <v>44.612787122724903</v>
      </c>
      <c r="BF20" s="35">
        <v>44.955101395399602</v>
      </c>
      <c r="BG20" s="35">
        <v>46.091217081624599</v>
      </c>
      <c r="BH20" s="35">
        <v>45.943159949850099</v>
      </c>
      <c r="BI20" s="35">
        <v>46.663136361220502</v>
      </c>
    </row>
    <row r="21" spans="1:61" x14ac:dyDescent="0.25">
      <c r="A21" s="167" t="s">
        <v>187</v>
      </c>
      <c r="B21" s="45" t="s">
        <v>169</v>
      </c>
      <c r="C21" s="45" t="s">
        <v>169</v>
      </c>
      <c r="D21" s="45" t="s">
        <v>169</v>
      </c>
      <c r="E21" s="45" t="s">
        <v>169</v>
      </c>
      <c r="F21" s="45" t="s">
        <v>169</v>
      </c>
      <c r="G21" s="45" t="s">
        <v>169</v>
      </c>
      <c r="H21" s="45" t="s">
        <v>169</v>
      </c>
      <c r="I21" s="45" t="s">
        <v>169</v>
      </c>
      <c r="J21" s="45" t="s">
        <v>169</v>
      </c>
      <c r="K21" s="45" t="s">
        <v>169</v>
      </c>
      <c r="L21" s="45" t="s">
        <v>169</v>
      </c>
      <c r="M21" s="45" t="s">
        <v>169</v>
      </c>
      <c r="N21" s="45" t="s">
        <v>169</v>
      </c>
      <c r="O21" s="45" t="s">
        <v>169</v>
      </c>
      <c r="P21" s="45" t="s">
        <v>169</v>
      </c>
      <c r="Q21" s="45" t="s">
        <v>169</v>
      </c>
      <c r="R21" s="45" t="s">
        <v>169</v>
      </c>
      <c r="S21" s="45" t="s">
        <v>169</v>
      </c>
      <c r="T21" s="45" t="s">
        <v>169</v>
      </c>
      <c r="U21" s="45" t="s">
        <v>169</v>
      </c>
      <c r="V21" s="45" t="s">
        <v>169</v>
      </c>
      <c r="W21" s="45" t="s">
        <v>169</v>
      </c>
      <c r="X21" s="45" t="s">
        <v>169</v>
      </c>
      <c r="Y21" s="45" t="s">
        <v>169</v>
      </c>
      <c r="Z21" s="45" t="s">
        <v>169</v>
      </c>
      <c r="AA21" s="173">
        <v>7.7</v>
      </c>
      <c r="AB21" s="35">
        <v>8.2012592575219294</v>
      </c>
      <c r="AC21" s="35">
        <v>8.3749118710628903</v>
      </c>
      <c r="AD21" s="35">
        <v>7.5779153121399299</v>
      </c>
      <c r="AE21" s="35">
        <v>7.0678083454198601</v>
      </c>
      <c r="AF21" s="35">
        <v>6.7455951850870397</v>
      </c>
      <c r="AG21" s="35">
        <v>6.7461382960608898</v>
      </c>
      <c r="AH21" s="35">
        <v>6.8996227803642496</v>
      </c>
      <c r="AI21" s="35">
        <v>6.26296235353953</v>
      </c>
      <c r="AJ21" s="35">
        <v>6.4244054250821501</v>
      </c>
      <c r="AK21" s="35">
        <v>7.0100148075387496</v>
      </c>
      <c r="AL21" s="35">
        <v>7.1606852668061096</v>
      </c>
      <c r="AM21" s="35">
        <v>7.6888692629452802</v>
      </c>
      <c r="AN21" s="35">
        <v>7.0870688949336298</v>
      </c>
      <c r="AO21" s="35">
        <v>7.8200231126402997</v>
      </c>
      <c r="AP21" s="35">
        <v>7.3684365436052701</v>
      </c>
      <c r="AQ21" s="35">
        <v>7.2756545612761503</v>
      </c>
      <c r="AR21" s="35">
        <v>7.3499409135506903</v>
      </c>
      <c r="AS21" s="35">
        <v>7.5417538529027697</v>
      </c>
      <c r="AT21" s="35">
        <v>7.8635752660074196</v>
      </c>
      <c r="AU21" s="35">
        <v>6.9636370407168302</v>
      </c>
      <c r="AV21" s="35">
        <v>6.3451439033205599</v>
      </c>
      <c r="AW21" s="35">
        <v>5.77761711520108</v>
      </c>
      <c r="AX21" s="35">
        <v>5.6167751088981204</v>
      </c>
      <c r="AY21" s="35">
        <v>5.4922111200916204</v>
      </c>
      <c r="AZ21" s="35">
        <v>5.0856337523495903</v>
      </c>
      <c r="BA21" s="35">
        <v>4.7101803842411503</v>
      </c>
      <c r="BB21" s="35">
        <v>4.9536692032628897</v>
      </c>
      <c r="BC21" s="35">
        <v>5.1946222594904503</v>
      </c>
      <c r="BD21" s="35">
        <v>3.9178931313236798</v>
      </c>
      <c r="BE21" s="35">
        <v>3.9472708160227001</v>
      </c>
      <c r="BF21" s="35">
        <v>3.8925142360023299</v>
      </c>
      <c r="BG21" s="35">
        <v>3.7814034363646201</v>
      </c>
      <c r="BH21" s="35">
        <v>3.6947057574836202</v>
      </c>
      <c r="BI21" s="35">
        <v>3.73382152153243</v>
      </c>
    </row>
    <row r="22" spans="1:61" x14ac:dyDescent="0.25">
      <c r="A22" s="167" t="s">
        <v>188</v>
      </c>
      <c r="B22" s="174">
        <v>1.9788067646426741</v>
      </c>
      <c r="C22" s="174">
        <v>1.9770435997032252</v>
      </c>
      <c r="D22" s="174">
        <v>1.9251406037882217</v>
      </c>
      <c r="E22" s="174">
        <v>1.8038790180387902</v>
      </c>
      <c r="F22" s="174">
        <v>1.852497038592859</v>
      </c>
      <c r="G22" s="174">
        <v>1.8178545716342693</v>
      </c>
      <c r="H22" s="174">
        <v>1.7903540431043332</v>
      </c>
      <c r="I22" s="174">
        <v>1.8415573980057709</v>
      </c>
      <c r="J22" s="174">
        <v>1.8445616883116882</v>
      </c>
      <c r="K22" s="174">
        <v>1.8738481734871626</v>
      </c>
      <c r="L22" s="174">
        <v>1.990212835702077</v>
      </c>
      <c r="M22" s="174">
        <v>2.0474729712488418</v>
      </c>
      <c r="N22" s="174">
        <v>2.2404242528340776</v>
      </c>
      <c r="O22" s="174">
        <v>2.3355368984734168</v>
      </c>
      <c r="P22" s="174">
        <v>2.3973344357823452</v>
      </c>
      <c r="Q22" s="174">
        <v>2.4400114263949724</v>
      </c>
      <c r="R22" s="174">
        <v>2.5070484825031785</v>
      </c>
      <c r="S22" s="174">
        <v>2.6812223500366015</v>
      </c>
      <c r="T22" s="174">
        <v>2.6450819636518466</v>
      </c>
      <c r="U22" s="174">
        <v>2.6318381417490868</v>
      </c>
      <c r="V22" s="174">
        <v>2.6133680696898152</v>
      </c>
      <c r="W22" s="174">
        <v>2.7515066203316763</v>
      </c>
      <c r="X22" s="174">
        <v>2.8509887426813396</v>
      </c>
      <c r="Y22" s="174">
        <v>3.0669936310071182</v>
      </c>
      <c r="Z22" s="174">
        <v>2.9704540819464631</v>
      </c>
      <c r="AA22" s="173">
        <v>2.9</v>
      </c>
      <c r="AB22" s="35">
        <v>2.9674071395843198</v>
      </c>
      <c r="AC22" s="35">
        <v>3.0105228860087201</v>
      </c>
      <c r="AD22" s="35">
        <v>2.9931220483260299</v>
      </c>
      <c r="AE22" s="35">
        <v>2.8651152955835402</v>
      </c>
      <c r="AF22" s="35">
        <v>2.8906288317054298</v>
      </c>
      <c r="AG22" s="35">
        <v>2.8450903826059402</v>
      </c>
      <c r="AH22" s="35">
        <v>2.7610527852068398</v>
      </c>
      <c r="AI22" s="35">
        <v>2.7273998040341101</v>
      </c>
      <c r="AJ22" s="35">
        <v>2.8466677597303298</v>
      </c>
      <c r="AK22" s="35">
        <v>2.89371169181574</v>
      </c>
      <c r="AL22" s="35">
        <v>2.7904289402470099</v>
      </c>
      <c r="AM22" s="35">
        <v>2.7075699436509</v>
      </c>
      <c r="AN22" s="35">
        <v>2.6638890184410799</v>
      </c>
      <c r="AO22" s="35">
        <v>2.6002879034700199</v>
      </c>
      <c r="AP22" s="35">
        <v>2.6782820718257101</v>
      </c>
      <c r="AQ22" s="35">
        <v>2.71767322066927</v>
      </c>
      <c r="AR22" s="35">
        <v>2.7272630847065802</v>
      </c>
      <c r="AS22" s="35">
        <v>2.6802362400867601</v>
      </c>
      <c r="AT22" s="35">
        <v>2.65525875951045</v>
      </c>
      <c r="AU22" s="35">
        <v>2.6766037854353599</v>
      </c>
      <c r="AV22" s="35">
        <v>2.6230130631980799</v>
      </c>
      <c r="AW22" s="35">
        <v>2.6164099845653399</v>
      </c>
      <c r="AX22" s="35">
        <v>2.5190139319222302</v>
      </c>
      <c r="AY22" s="35">
        <v>2.4501703499733898</v>
      </c>
      <c r="AZ22" s="35">
        <v>2.3551911852223402</v>
      </c>
      <c r="BA22" s="35">
        <v>2.29846956309252</v>
      </c>
      <c r="BB22" s="35">
        <v>2.2173544862050401</v>
      </c>
      <c r="BC22" s="35">
        <v>2.1720329303189301</v>
      </c>
      <c r="BD22" s="35">
        <v>2.0444706350142501</v>
      </c>
      <c r="BE22" s="35">
        <v>2.0104338214381499</v>
      </c>
      <c r="BF22" s="35">
        <v>1.9738115974673101</v>
      </c>
      <c r="BG22" s="35">
        <v>1.9168209102576499</v>
      </c>
      <c r="BH22" s="35">
        <v>1.8818430786192899</v>
      </c>
      <c r="BI22" s="35">
        <v>1.85141987142509</v>
      </c>
    </row>
    <row r="23" spans="1:61" x14ac:dyDescent="0.25">
      <c r="A23" s="167" t="s">
        <v>440</v>
      </c>
      <c r="B23" s="45" t="s">
        <v>169</v>
      </c>
      <c r="C23" s="45" t="s">
        <v>169</v>
      </c>
      <c r="D23" s="45" t="s">
        <v>169</v>
      </c>
      <c r="E23" s="45" t="s">
        <v>169</v>
      </c>
      <c r="F23" s="45" t="s">
        <v>169</v>
      </c>
      <c r="G23" s="45" t="s">
        <v>169</v>
      </c>
      <c r="H23" s="45" t="s">
        <v>169</v>
      </c>
      <c r="I23" s="45" t="s">
        <v>169</v>
      </c>
      <c r="J23" s="45" t="s">
        <v>169</v>
      </c>
      <c r="K23" s="45" t="s">
        <v>169</v>
      </c>
      <c r="L23" s="45" t="s">
        <v>169</v>
      </c>
      <c r="M23" s="45" t="s">
        <v>169</v>
      </c>
      <c r="N23" s="45" t="s">
        <v>169</v>
      </c>
      <c r="O23" s="45" t="s">
        <v>169</v>
      </c>
      <c r="P23" s="45" t="s">
        <v>169</v>
      </c>
      <c r="Q23" s="45" t="s">
        <v>169</v>
      </c>
      <c r="R23" s="45" t="s">
        <v>169</v>
      </c>
      <c r="S23" s="45" t="s">
        <v>169</v>
      </c>
      <c r="T23" s="45" t="s">
        <v>169</v>
      </c>
      <c r="U23" s="45" t="s">
        <v>169</v>
      </c>
      <c r="V23" s="45" t="s">
        <v>169</v>
      </c>
      <c r="W23" s="45" t="s">
        <v>169</v>
      </c>
      <c r="X23" s="45" t="s">
        <v>169</v>
      </c>
      <c r="Y23" s="45" t="s">
        <v>169</v>
      </c>
      <c r="Z23" s="45" t="s">
        <v>169</v>
      </c>
      <c r="AA23" s="45" t="s">
        <v>169</v>
      </c>
      <c r="AB23" s="35">
        <v>1.1771163447556501</v>
      </c>
      <c r="AC23" s="35">
        <v>1.27236968517487</v>
      </c>
      <c r="AD23" s="35">
        <v>1.15243638242686</v>
      </c>
      <c r="AE23" s="35">
        <v>0.81943193429893402</v>
      </c>
      <c r="AF23" s="35">
        <v>0.58163447984231298</v>
      </c>
      <c r="AG23" s="35">
        <v>0.94192211382712898</v>
      </c>
      <c r="AH23" s="35">
        <v>1.3177515949237</v>
      </c>
      <c r="AI23" s="35">
        <v>1.0540039372558601</v>
      </c>
      <c r="AJ23" s="35">
        <v>1.16612369750393</v>
      </c>
      <c r="AK23" s="35">
        <v>1.26226745158043</v>
      </c>
      <c r="AL23" s="35">
        <v>1.37579115024219</v>
      </c>
      <c r="AM23" s="35">
        <v>1.8150829139254301</v>
      </c>
      <c r="AN23" s="35">
        <v>1.5766269121063701</v>
      </c>
      <c r="AO23" s="35">
        <v>2.3286551721249298</v>
      </c>
      <c r="AP23" s="35">
        <v>1.66410380384913</v>
      </c>
      <c r="AQ23" s="35">
        <v>1.66930937646505</v>
      </c>
      <c r="AR23" s="35">
        <v>1.83606297306449</v>
      </c>
      <c r="AS23" s="35">
        <v>2.2338109799331698</v>
      </c>
      <c r="AT23" s="35">
        <v>2.32745842183507</v>
      </c>
      <c r="AU23" s="35">
        <v>1.5466972422419401</v>
      </c>
      <c r="AV23" s="35">
        <v>0.76259985391473595</v>
      </c>
      <c r="AW23" s="35">
        <v>0.38089214597006799</v>
      </c>
      <c r="AX23" s="35">
        <v>0.441105147220198</v>
      </c>
      <c r="AY23" s="35">
        <v>0.345871442285207</v>
      </c>
      <c r="AZ23" s="35">
        <v>0.13000350529792001</v>
      </c>
      <c r="BA23" s="35">
        <v>7.9971878020915599E-2</v>
      </c>
      <c r="BB23" s="35">
        <v>0.30025718279735403</v>
      </c>
      <c r="BC23" s="35">
        <v>0.92316616051970202</v>
      </c>
      <c r="BD23" s="35">
        <v>0.21248990755832201</v>
      </c>
      <c r="BE23" s="35">
        <v>0.18228664270874101</v>
      </c>
      <c r="BF23" s="35">
        <v>8.0593507507550705E-2</v>
      </c>
      <c r="BG23" s="35">
        <v>-4.0619363516839803E-4</v>
      </c>
      <c r="BH23" s="35">
        <v>-2.3669243169104001E-2</v>
      </c>
      <c r="BI23" s="35">
        <v>-1.46171511193709E-2</v>
      </c>
    </row>
    <row r="24" spans="1:61" x14ac:dyDescent="0.25">
      <c r="A24" s="167" t="s">
        <v>189</v>
      </c>
      <c r="B24" s="45" t="s">
        <v>169</v>
      </c>
      <c r="C24" s="45" t="s">
        <v>169</v>
      </c>
      <c r="D24" s="45" t="s">
        <v>169</v>
      </c>
      <c r="E24" s="45" t="s">
        <v>169</v>
      </c>
      <c r="F24" s="45" t="s">
        <v>169</v>
      </c>
      <c r="G24" s="45" t="s">
        <v>169</v>
      </c>
      <c r="H24" s="45" t="s">
        <v>169</v>
      </c>
      <c r="I24" s="45" t="s">
        <v>169</v>
      </c>
      <c r="J24" s="45" t="s">
        <v>169</v>
      </c>
      <c r="K24" s="45" t="s">
        <v>169</v>
      </c>
      <c r="L24" s="45" t="s">
        <v>169</v>
      </c>
      <c r="M24" s="45" t="s">
        <v>169</v>
      </c>
      <c r="N24" s="45" t="s">
        <v>169</v>
      </c>
      <c r="O24" s="45" t="s">
        <v>169</v>
      </c>
      <c r="P24" s="45" t="s">
        <v>169</v>
      </c>
      <c r="Q24" s="45" t="s">
        <v>169</v>
      </c>
      <c r="R24" s="45" t="s">
        <v>169</v>
      </c>
      <c r="S24" s="45" t="s">
        <v>169</v>
      </c>
      <c r="T24" s="45" t="s">
        <v>169</v>
      </c>
      <c r="U24" s="45" t="s">
        <v>169</v>
      </c>
      <c r="V24" s="45" t="s">
        <v>169</v>
      </c>
      <c r="W24" s="45" t="s">
        <v>169</v>
      </c>
      <c r="X24" s="45" t="s">
        <v>169</v>
      </c>
      <c r="Y24" s="45" t="s">
        <v>169</v>
      </c>
      <c r="Z24" s="45" t="s">
        <v>169</v>
      </c>
      <c r="AA24" s="45" t="s">
        <v>169</v>
      </c>
      <c r="AB24" s="35">
        <v>4.05673577318196</v>
      </c>
      <c r="AC24" s="35">
        <v>4.0920192998792997</v>
      </c>
      <c r="AD24" s="35">
        <v>3.4323568813870402</v>
      </c>
      <c r="AE24" s="35">
        <v>3.38326111553739</v>
      </c>
      <c r="AF24" s="35">
        <v>3.27333187353929</v>
      </c>
      <c r="AG24" s="35">
        <v>2.9591257996278202</v>
      </c>
      <c r="AH24" s="35">
        <v>2.8208184002337</v>
      </c>
      <c r="AI24" s="35">
        <v>2.4815586122495499</v>
      </c>
      <c r="AJ24" s="35">
        <v>2.4116139678478898</v>
      </c>
      <c r="AK24" s="35">
        <v>2.8540356641425801</v>
      </c>
      <c r="AL24" s="35">
        <v>2.9944651763169099</v>
      </c>
      <c r="AM24" s="35">
        <v>3.1662164053689499</v>
      </c>
      <c r="AN24" s="35">
        <v>2.84655296438619</v>
      </c>
      <c r="AO24" s="35">
        <v>2.89108003704535</v>
      </c>
      <c r="AP24" s="35">
        <v>3.02605066793044</v>
      </c>
      <c r="AQ24" s="35">
        <v>2.8886719641418299</v>
      </c>
      <c r="AR24" s="35">
        <v>2.7866148557796202</v>
      </c>
      <c r="AS24" s="35">
        <v>2.62770663288283</v>
      </c>
      <c r="AT24" s="35">
        <v>2.8808580846619001</v>
      </c>
      <c r="AU24" s="35">
        <v>2.7403360130395198</v>
      </c>
      <c r="AV24" s="35">
        <v>2.9595309862077501</v>
      </c>
      <c r="AW24" s="35">
        <v>2.7803149846656701</v>
      </c>
      <c r="AX24" s="35">
        <v>2.6566560297557</v>
      </c>
      <c r="AY24" s="35">
        <v>2.6961693278330201</v>
      </c>
      <c r="AZ24" s="35">
        <v>2.6004390618293298</v>
      </c>
      <c r="BA24" s="35">
        <v>2.3317389431277098</v>
      </c>
      <c r="BB24" s="35">
        <v>2.4360575342605002</v>
      </c>
      <c r="BC24" s="35">
        <v>2.0994231686518199</v>
      </c>
      <c r="BD24" s="35">
        <v>1.6609325887510999</v>
      </c>
      <c r="BE24" s="35">
        <v>1.7545503518758101</v>
      </c>
      <c r="BF24" s="35">
        <v>1.83810913102747</v>
      </c>
      <c r="BG24" s="35">
        <v>1.86498871974214</v>
      </c>
      <c r="BH24" s="35">
        <v>1.83653192203344</v>
      </c>
      <c r="BI24" s="35">
        <v>1.89701880122671</v>
      </c>
    </row>
    <row r="25" spans="1:61" x14ac:dyDescent="0.25">
      <c r="A25" s="167" t="s">
        <v>228</v>
      </c>
      <c r="B25" s="45" t="s">
        <v>169</v>
      </c>
      <c r="C25" s="45" t="s">
        <v>169</v>
      </c>
      <c r="D25" s="45" t="s">
        <v>169</v>
      </c>
      <c r="E25" s="45" t="s">
        <v>169</v>
      </c>
      <c r="F25" s="45" t="s">
        <v>169</v>
      </c>
      <c r="G25" s="45" t="s">
        <v>169</v>
      </c>
      <c r="H25" s="45" t="s">
        <v>169</v>
      </c>
      <c r="I25" s="45" t="s">
        <v>169</v>
      </c>
      <c r="J25" s="45" t="s">
        <v>169</v>
      </c>
      <c r="K25" s="45" t="s">
        <v>169</v>
      </c>
      <c r="L25" s="45" t="s">
        <v>169</v>
      </c>
      <c r="M25" s="45" t="s">
        <v>169</v>
      </c>
      <c r="N25" s="45" t="s">
        <v>169</v>
      </c>
      <c r="O25" s="45" t="s">
        <v>169</v>
      </c>
      <c r="P25" s="45" t="s">
        <v>169</v>
      </c>
      <c r="Q25" s="45" t="s">
        <v>169</v>
      </c>
      <c r="R25" s="45" t="s">
        <v>169</v>
      </c>
      <c r="S25" s="45" t="s">
        <v>169</v>
      </c>
      <c r="T25" s="45" t="s">
        <v>169</v>
      </c>
      <c r="U25" s="45" t="s">
        <v>169</v>
      </c>
      <c r="V25" s="45" t="s">
        <v>169</v>
      </c>
      <c r="W25" s="45" t="s">
        <v>169</v>
      </c>
      <c r="X25" s="45" t="s">
        <v>169</v>
      </c>
      <c r="Y25" s="45" t="s">
        <v>169</v>
      </c>
      <c r="Z25" s="45" t="s">
        <v>169</v>
      </c>
      <c r="AA25" s="173" t="s">
        <v>169</v>
      </c>
      <c r="AB25" s="35">
        <v>45.900819189017099</v>
      </c>
      <c r="AC25" s="35">
        <v>39.117614431973699</v>
      </c>
      <c r="AD25" s="35">
        <v>38.212001496776999</v>
      </c>
      <c r="AE25" s="35">
        <v>37.509471565365303</v>
      </c>
      <c r="AF25" s="35">
        <v>36.880583832246998</v>
      </c>
      <c r="AG25" s="35">
        <v>35.586392531470501</v>
      </c>
      <c r="AH25" s="35">
        <v>35.907360053281103</v>
      </c>
      <c r="AI25" s="35">
        <v>37.020420330589403</v>
      </c>
      <c r="AJ25" s="35">
        <v>37.8697482941405</v>
      </c>
      <c r="AK25" s="35">
        <v>36.523739142017803</v>
      </c>
      <c r="AL25" s="35">
        <v>35.4448913243261</v>
      </c>
      <c r="AM25" s="35">
        <v>36.035115965001303</v>
      </c>
      <c r="AN25" s="35">
        <v>35.7462347395577</v>
      </c>
      <c r="AO25" s="35">
        <v>35.726946977300202</v>
      </c>
      <c r="AP25" s="35">
        <v>40.3213276463661</v>
      </c>
      <c r="AQ25" s="35">
        <v>40.817982247519303</v>
      </c>
      <c r="AR25" s="35">
        <v>39.887813332699302</v>
      </c>
      <c r="AS25" s="35">
        <v>39.427688248861699</v>
      </c>
      <c r="AT25" s="35">
        <v>39.063516792767601</v>
      </c>
      <c r="AU25" s="35">
        <v>39.324278498973499</v>
      </c>
      <c r="AV25" s="35">
        <v>38.903780975560501</v>
      </c>
      <c r="AW25" s="35">
        <v>38.282502846261004</v>
      </c>
      <c r="AX25" s="35">
        <v>37.316752634244899</v>
      </c>
      <c r="AY25" s="35">
        <v>37.298058053823603</v>
      </c>
      <c r="AZ25" s="35">
        <v>37.451354944052298</v>
      </c>
      <c r="BA25" s="35">
        <v>43.489651492148802</v>
      </c>
      <c r="BB25" s="35">
        <v>41.521308954569598</v>
      </c>
      <c r="BC25" s="35">
        <v>38.515714554678802</v>
      </c>
      <c r="BD25" s="35">
        <v>40.226800010708999</v>
      </c>
      <c r="BE25" s="35">
        <v>40.665516306702202</v>
      </c>
      <c r="BF25" s="35">
        <v>41.062587159397303</v>
      </c>
      <c r="BG25" s="35">
        <v>42.309813645259901</v>
      </c>
      <c r="BH25" s="35">
        <v>42.248454192366502</v>
      </c>
      <c r="BI25" s="35">
        <v>42.929314839688097</v>
      </c>
    </row>
    <row r="26" spans="1:61" x14ac:dyDescent="0.25">
      <c r="A26" s="168"/>
      <c r="B26" s="174"/>
      <c r="C26" s="174"/>
      <c r="D26" s="174"/>
      <c r="E26" s="174"/>
      <c r="F26" s="174"/>
      <c r="G26" s="174"/>
      <c r="H26" s="174"/>
      <c r="I26" s="174"/>
      <c r="J26" s="174"/>
      <c r="K26" s="174"/>
      <c r="L26" s="174"/>
      <c r="M26" s="174"/>
      <c r="N26" s="174"/>
      <c r="O26" s="174"/>
      <c r="P26" s="174"/>
      <c r="Q26" s="174"/>
      <c r="R26" s="174"/>
      <c r="S26" s="174"/>
      <c r="T26" s="174"/>
      <c r="U26" s="174"/>
      <c r="V26" s="174"/>
      <c r="W26" s="174"/>
      <c r="X26" s="174"/>
      <c r="Y26" s="174"/>
      <c r="Z26" s="174"/>
      <c r="AA26" s="173"/>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row>
    <row r="27" spans="1:61" x14ac:dyDescent="0.25">
      <c r="A27" s="166" t="s">
        <v>229</v>
      </c>
      <c r="B27" s="174">
        <v>35.000247970772513</v>
      </c>
      <c r="C27" s="174">
        <v>36.333086021036095</v>
      </c>
      <c r="D27" s="174">
        <v>37.107763914926629</v>
      </c>
      <c r="E27" s="174">
        <v>38.309824133098239</v>
      </c>
      <c r="F27" s="174">
        <v>38.724255666490805</v>
      </c>
      <c r="G27" s="174">
        <v>39.802915766738664</v>
      </c>
      <c r="H27" s="174">
        <v>39.775554204212511</v>
      </c>
      <c r="I27" s="174">
        <v>40.846634281748791</v>
      </c>
      <c r="J27" s="174">
        <v>41.091044372294377</v>
      </c>
      <c r="K27" s="174">
        <v>41.526974830223928</v>
      </c>
      <c r="L27" s="174">
        <v>41.077992928890865</v>
      </c>
      <c r="M27" s="174">
        <v>40.316523456351831</v>
      </c>
      <c r="N27" s="174">
        <v>41.296483167296458</v>
      </c>
      <c r="O27" s="174">
        <v>42.054193173445135</v>
      </c>
      <c r="P27" s="174">
        <v>40.38310103157729</v>
      </c>
      <c r="Q27" s="174">
        <v>40.690344696248332</v>
      </c>
      <c r="R27" s="174">
        <v>40.989459524204392</v>
      </c>
      <c r="S27" s="174">
        <v>42.659034177969147</v>
      </c>
      <c r="T27" s="174">
        <v>42.356503868997187</v>
      </c>
      <c r="U27" s="174">
        <v>39.731604218820536</v>
      </c>
      <c r="V27" s="174">
        <v>39.701794582524045</v>
      </c>
      <c r="W27" s="174">
        <v>41.708456135720468</v>
      </c>
      <c r="X27" s="174">
        <v>41.059570124079578</v>
      </c>
      <c r="Y27" s="174">
        <v>42.256053949116172</v>
      </c>
      <c r="Z27" s="174">
        <v>40.0166392044259</v>
      </c>
      <c r="AA27" s="173">
        <v>37.700000000000003</v>
      </c>
      <c r="AB27" s="35">
        <v>37.2383962757349</v>
      </c>
      <c r="AC27" s="35">
        <v>37.338607187347598</v>
      </c>
      <c r="AD27" s="35">
        <v>36.663442903233801</v>
      </c>
      <c r="AE27" s="35">
        <v>36.164311961346499</v>
      </c>
      <c r="AF27" s="35">
        <v>37.155724057326701</v>
      </c>
      <c r="AG27" s="35">
        <v>36.802770297272502</v>
      </c>
      <c r="AH27" s="35">
        <v>35.497115391142998</v>
      </c>
      <c r="AI27" s="35">
        <v>35.030365792419097</v>
      </c>
      <c r="AJ27" s="35">
        <v>34.810547147658703</v>
      </c>
      <c r="AK27" s="35">
        <v>34.767429490071898</v>
      </c>
      <c r="AL27" s="35">
        <v>35.013602661645997</v>
      </c>
      <c r="AM27" s="35">
        <v>36.033416191200303</v>
      </c>
      <c r="AN27" s="35">
        <v>35.542907454478602</v>
      </c>
      <c r="AO27" s="35">
        <v>35.925968163141903</v>
      </c>
      <c r="AP27" s="35">
        <v>35.134067318379799</v>
      </c>
      <c r="AQ27" s="35">
        <v>35.524531972682503</v>
      </c>
      <c r="AR27" s="35">
        <v>35.464722575485403</v>
      </c>
      <c r="AS27" s="35">
        <v>35.574198852457798</v>
      </c>
      <c r="AT27" s="35">
        <v>36.082267188344296</v>
      </c>
      <c r="AU27" s="35">
        <v>37.0361547159022</v>
      </c>
      <c r="AV27" s="35">
        <v>36.944934995654997</v>
      </c>
      <c r="AW27" s="35">
        <v>38.405307318061901</v>
      </c>
      <c r="AX27" s="35">
        <v>38.691668729260698</v>
      </c>
      <c r="AY27" s="35">
        <v>38.799489363310201</v>
      </c>
      <c r="AZ27" s="35">
        <v>39.263886724203701</v>
      </c>
      <c r="BA27" s="35">
        <v>39.855121071710798</v>
      </c>
      <c r="BB27" s="35">
        <v>39.244555901300998</v>
      </c>
      <c r="BC27" s="35">
        <v>38.6074161156548</v>
      </c>
      <c r="BD27" s="35">
        <v>38.654616308514399</v>
      </c>
      <c r="BE27" s="35">
        <v>38.275372454893102</v>
      </c>
      <c r="BF27" s="35">
        <v>38.499829420444797</v>
      </c>
      <c r="BG27" s="35">
        <v>38.861145655534898</v>
      </c>
      <c r="BH27" s="35">
        <v>38.9319546191767</v>
      </c>
      <c r="BI27" s="35">
        <v>39.028038318532403</v>
      </c>
    </row>
    <row r="28" spans="1:61" x14ac:dyDescent="0.25">
      <c r="A28" s="167" t="s">
        <v>192</v>
      </c>
      <c r="B28" s="174">
        <v>22.752144947182227</v>
      </c>
      <c r="C28" s="174">
        <v>23.478665677417478</v>
      </c>
      <c r="D28" s="174">
        <v>24.062318184756609</v>
      </c>
      <c r="E28" s="174">
        <v>24.081106740811066</v>
      </c>
      <c r="F28" s="174">
        <v>23.630535840492144</v>
      </c>
      <c r="G28" s="174">
        <v>24.27915766738661</v>
      </c>
      <c r="H28" s="174">
        <v>24.511344700409879</v>
      </c>
      <c r="I28" s="174">
        <v>25.626940355747109</v>
      </c>
      <c r="J28" s="174">
        <v>25.628382034632036</v>
      </c>
      <c r="K28" s="174">
        <v>25.615990507687258</v>
      </c>
      <c r="L28" s="174">
        <v>25.13814418506638</v>
      </c>
      <c r="M28" s="174">
        <v>24.007743896688876</v>
      </c>
      <c r="N28" s="174">
        <v>24.108446410168327</v>
      </c>
      <c r="O28" s="174">
        <v>23.127056113077138</v>
      </c>
      <c r="P28" s="174">
        <v>22.581010315772897</v>
      </c>
      <c r="Q28" s="174">
        <v>22.699961912016757</v>
      </c>
      <c r="R28" s="174">
        <v>23.623012143660052</v>
      </c>
      <c r="S28" s="174">
        <v>24.758453557155001</v>
      </c>
      <c r="T28" s="174">
        <v>24.704665823785753</v>
      </c>
      <c r="U28" s="174">
        <v>23.646735338777855</v>
      </c>
      <c r="V28" s="174">
        <v>25.155945305745842</v>
      </c>
      <c r="W28" s="174">
        <v>26.506986905966361</v>
      </c>
      <c r="X28" s="174">
        <v>25.446661919111481</v>
      </c>
      <c r="Y28" s="174">
        <v>26.823337079799735</v>
      </c>
      <c r="Z28" s="174">
        <v>23.778847492303559</v>
      </c>
      <c r="AA28" s="173">
        <v>22.8</v>
      </c>
      <c r="AB28" s="35">
        <v>22.511511186863402</v>
      </c>
      <c r="AC28" s="35">
        <v>23.171885046180002</v>
      </c>
      <c r="AD28" s="35">
        <v>22.640803889621701</v>
      </c>
      <c r="AE28" s="35">
        <v>22.376912269742</v>
      </c>
      <c r="AF28" s="35">
        <v>22.840854004768602</v>
      </c>
      <c r="AG28" s="35">
        <v>22.528203848103299</v>
      </c>
      <c r="AH28" s="35">
        <v>22.771369956718399</v>
      </c>
      <c r="AI28" s="35">
        <v>22.704186861761201</v>
      </c>
      <c r="AJ28" s="35">
        <v>21.962125951916999</v>
      </c>
      <c r="AK28" s="35">
        <v>21.844538599471399</v>
      </c>
      <c r="AL28" s="35">
        <v>22.933543333960401</v>
      </c>
      <c r="AM28" s="35">
        <v>23.083202143607298</v>
      </c>
      <c r="AN28" s="35">
        <v>23.0889760965945</v>
      </c>
      <c r="AO28" s="35">
        <v>22.6530507992785</v>
      </c>
      <c r="AP28" s="35">
        <v>22.510532609015701</v>
      </c>
      <c r="AQ28" s="35">
        <v>22.585897496586298</v>
      </c>
      <c r="AR28" s="35">
        <v>21.8786866227315</v>
      </c>
      <c r="AS28" s="35">
        <v>21.0729578010598</v>
      </c>
      <c r="AT28" s="35">
        <v>21.364710983799</v>
      </c>
      <c r="AU28" s="35">
        <v>22.392191061227201</v>
      </c>
      <c r="AV28" s="35">
        <v>23.014806171656101</v>
      </c>
      <c r="AW28" s="35">
        <v>23.7368655414434</v>
      </c>
      <c r="AX28" s="35">
        <v>24.885050253490299</v>
      </c>
      <c r="AY28" s="35">
        <v>24.839435305415901</v>
      </c>
      <c r="AZ28" s="35">
        <v>25.821008134071999</v>
      </c>
      <c r="BA28" s="35">
        <v>26.210312017614399</v>
      </c>
      <c r="BB28" s="35">
        <v>26.303172631597899</v>
      </c>
      <c r="BC28" s="35">
        <v>26.008269155782799</v>
      </c>
      <c r="BD28" s="35">
        <v>25.902787922041</v>
      </c>
      <c r="BE28" s="35">
        <v>25.523500588997599</v>
      </c>
      <c r="BF28" s="35">
        <v>25.418563967266699</v>
      </c>
      <c r="BG28" s="35">
        <v>25.763261832036001</v>
      </c>
      <c r="BH28" s="35">
        <v>25.6625986544231</v>
      </c>
      <c r="BI28" s="35">
        <v>25.770562211805998</v>
      </c>
    </row>
    <row r="29" spans="1:61" x14ac:dyDescent="0.25">
      <c r="A29" s="167" t="s">
        <v>230</v>
      </c>
      <c r="B29" s="174">
        <v>12.248103023590286</v>
      </c>
      <c r="C29" s="174">
        <v>12.854420343618616</v>
      </c>
      <c r="D29" s="174">
        <v>13.045445730170018</v>
      </c>
      <c r="E29" s="174">
        <v>14.228717392287173</v>
      </c>
      <c r="F29" s="174">
        <v>15.093719825998665</v>
      </c>
      <c r="G29" s="174">
        <v>15.523758099352051</v>
      </c>
      <c r="H29" s="174">
        <v>15.264209503802629</v>
      </c>
      <c r="I29" s="174">
        <v>15.21969392600168</v>
      </c>
      <c r="J29" s="174">
        <v>15.462662337662337</v>
      </c>
      <c r="K29" s="174">
        <v>15.91098432253667</v>
      </c>
      <c r="L29" s="174">
        <v>15.939848743824488</v>
      </c>
      <c r="M29" s="174">
        <v>16.308779559662952</v>
      </c>
      <c r="N29" s="174">
        <v>17.188036757128135</v>
      </c>
      <c r="O29" s="174">
        <v>18.927137060367997</v>
      </c>
      <c r="P29" s="174">
        <v>17.802090715804393</v>
      </c>
      <c r="Q29" s="174">
        <v>17.990382784231574</v>
      </c>
      <c r="R29" s="174">
        <v>17.366447380544344</v>
      </c>
      <c r="S29" s="174">
        <v>17.900580620814143</v>
      </c>
      <c r="T29" s="174">
        <v>17.651838045211434</v>
      </c>
      <c r="U29" s="174">
        <v>16.084868880042684</v>
      </c>
      <c r="V29" s="174">
        <v>14.545849276778201</v>
      </c>
      <c r="W29" s="174">
        <v>15.201469229754103</v>
      </c>
      <c r="X29" s="174">
        <v>15.612908204968095</v>
      </c>
      <c r="Y29" s="174">
        <v>15.432716869316438</v>
      </c>
      <c r="Z29" s="174">
        <v>16.237791712122341</v>
      </c>
      <c r="AA29" s="173">
        <v>14.9</v>
      </c>
      <c r="AB29" s="35">
        <v>14.7268850888715</v>
      </c>
      <c r="AC29" s="35">
        <v>14.1667221411677</v>
      </c>
      <c r="AD29" s="35">
        <v>14.0226390136121</v>
      </c>
      <c r="AE29" s="35">
        <v>13.787399691604501</v>
      </c>
      <c r="AF29" s="35">
        <v>14.3148700525582</v>
      </c>
      <c r="AG29" s="35">
        <v>14.2745664491692</v>
      </c>
      <c r="AH29" s="35">
        <v>12.725745434424599</v>
      </c>
      <c r="AI29" s="35">
        <v>12.3261789306579</v>
      </c>
      <c r="AJ29" s="35">
        <v>12.8484211957417</v>
      </c>
      <c r="AK29" s="35">
        <v>12.922890890600399</v>
      </c>
      <c r="AL29" s="35">
        <v>12.0800593276856</v>
      </c>
      <c r="AM29" s="35">
        <v>12.950214047593001</v>
      </c>
      <c r="AN29" s="35">
        <v>12.4539313578841</v>
      </c>
      <c r="AO29" s="35">
        <v>13.272917363863399</v>
      </c>
      <c r="AP29" s="35">
        <v>12.623534709364201</v>
      </c>
      <c r="AQ29" s="35">
        <v>12.938634476096199</v>
      </c>
      <c r="AR29" s="35">
        <v>13.586035952753999</v>
      </c>
      <c r="AS29" s="35">
        <v>14.501241051398001</v>
      </c>
      <c r="AT29" s="35">
        <v>14.7175562045453</v>
      </c>
      <c r="AU29" s="35">
        <v>14.643963654675099</v>
      </c>
      <c r="AV29" s="35">
        <v>13.930128823998899</v>
      </c>
      <c r="AW29" s="35">
        <v>14.668441776618501</v>
      </c>
      <c r="AX29" s="35">
        <v>13.806618475770399</v>
      </c>
      <c r="AY29" s="35">
        <v>13.9600540578943</v>
      </c>
      <c r="AZ29" s="35">
        <v>13.4428785901318</v>
      </c>
      <c r="BA29" s="35">
        <v>13.644809054096401</v>
      </c>
      <c r="BB29" s="35">
        <v>12.9413832697032</v>
      </c>
      <c r="BC29" s="35">
        <v>12.599146959872</v>
      </c>
      <c r="BD29" s="35">
        <v>12.751828386473299</v>
      </c>
      <c r="BE29" s="35">
        <v>12.7518718658956</v>
      </c>
      <c r="BF29" s="35">
        <v>13.0812654531781</v>
      </c>
      <c r="BG29" s="35">
        <v>13.097883823498901</v>
      </c>
      <c r="BH29" s="35">
        <v>13.269355964753601</v>
      </c>
      <c r="BI29" s="35">
        <v>13.257476106726401</v>
      </c>
    </row>
    <row r="30" spans="1:61" x14ac:dyDescent="0.25">
      <c r="A30" s="168"/>
      <c r="B30" s="174"/>
      <c r="C30" s="174"/>
      <c r="D30" s="174"/>
      <c r="E30" s="174"/>
      <c r="F30" s="174"/>
      <c r="G30" s="174"/>
      <c r="H30" s="174"/>
      <c r="I30" s="174"/>
      <c r="J30" s="174"/>
      <c r="K30" s="174"/>
      <c r="L30" s="174"/>
      <c r="M30" s="174"/>
      <c r="N30" s="174"/>
      <c r="O30" s="174"/>
      <c r="P30" s="174"/>
      <c r="Q30" s="174"/>
      <c r="R30" s="174"/>
      <c r="S30" s="174"/>
      <c r="T30" s="174"/>
      <c r="U30" s="174"/>
      <c r="V30" s="174"/>
      <c r="W30" s="174"/>
      <c r="X30" s="174"/>
      <c r="Y30" s="174"/>
      <c r="Z30" s="174"/>
      <c r="AA30" s="175"/>
      <c r="AB30" s="35"/>
      <c r="AC30" s="35"/>
      <c r="AD30" s="35"/>
      <c r="AE30" s="35"/>
      <c r="AF30" s="35"/>
      <c r="AG30" s="35"/>
      <c r="AH30" s="35"/>
      <c r="AI30" s="35"/>
      <c r="AJ30" s="35"/>
      <c r="AK30" s="35"/>
      <c r="AL30" s="35"/>
      <c r="AM30" s="35"/>
      <c r="AN30" s="35"/>
      <c r="AO30" s="35"/>
      <c r="AP30" s="35"/>
      <c r="AQ30" s="35"/>
      <c r="AR30" s="35"/>
      <c r="AS30" s="35"/>
      <c r="AT30" s="35"/>
      <c r="AU30" s="35"/>
      <c r="AV30" s="35"/>
      <c r="AW30" s="35"/>
      <c r="AX30" s="35"/>
      <c r="AY30" s="35"/>
      <c r="AZ30" s="35"/>
      <c r="BA30" s="35"/>
      <c r="BB30" s="35"/>
      <c r="BC30" s="35"/>
      <c r="BD30" s="35"/>
      <c r="BE30" s="35"/>
      <c r="BF30" s="35"/>
      <c r="BG30" s="35"/>
      <c r="BH30" s="35"/>
      <c r="BI30" s="35"/>
    </row>
    <row r="31" spans="1:61" x14ac:dyDescent="0.25">
      <c r="A31" s="166" t="s">
        <v>194</v>
      </c>
      <c r="B31" s="174"/>
      <c r="C31" s="174"/>
      <c r="D31" s="174"/>
      <c r="E31" s="174"/>
      <c r="F31" s="174"/>
      <c r="G31" s="174"/>
      <c r="H31" s="174"/>
      <c r="I31" s="174"/>
      <c r="J31" s="174"/>
      <c r="K31" s="174"/>
      <c r="L31" s="174"/>
      <c r="M31" s="174"/>
      <c r="N31" s="174"/>
      <c r="O31" s="174"/>
      <c r="P31" s="174"/>
      <c r="Q31" s="174"/>
      <c r="R31" s="174"/>
      <c r="S31" s="174"/>
      <c r="T31" s="174"/>
      <c r="U31" s="174"/>
      <c r="V31" s="174"/>
      <c r="W31" s="174"/>
      <c r="X31" s="174"/>
      <c r="Y31" s="174"/>
      <c r="Z31" s="174"/>
      <c r="AA31" s="17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row>
    <row r="32" spans="1:61" x14ac:dyDescent="0.25">
      <c r="A32" s="167" t="s">
        <v>441</v>
      </c>
      <c r="B32" s="174">
        <v>-1.4630275578185186</v>
      </c>
      <c r="C32" s="174">
        <v>-1.5158789042610454</v>
      </c>
      <c r="D32" s="174">
        <v>-0.66326200788674128</v>
      </c>
      <c r="E32" s="174">
        <v>0.52217550522175504</v>
      </c>
      <c r="F32" s="174">
        <v>-0.2538348978190107</v>
      </c>
      <c r="G32" s="174">
        <v>-2.71508279337653</v>
      </c>
      <c r="H32" s="174">
        <v>-1.9459339930344408</v>
      </c>
      <c r="I32" s="174">
        <v>-0.72245151393403706</v>
      </c>
      <c r="J32" s="174">
        <v>-2.0156926406926408</v>
      </c>
      <c r="K32" s="174">
        <v>-2.3566686021559669</v>
      </c>
      <c r="L32" s="174">
        <v>-3.7696972535062865</v>
      </c>
      <c r="M32" s="174">
        <v>-4.6707457106245593</v>
      </c>
      <c r="N32" s="174">
        <v>-5.8909094812779115</v>
      </c>
      <c r="O32" s="174">
        <v>-5.2454882263203233</v>
      </c>
      <c r="P32" s="174">
        <v>-4.9910426017796672</v>
      </c>
      <c r="Q32" s="174">
        <v>-3.4383926871072177</v>
      </c>
      <c r="R32" s="174">
        <v>-4.4073746475758746</v>
      </c>
      <c r="S32" s="174">
        <v>-5.1100997103716068</v>
      </c>
      <c r="T32" s="174">
        <v>-4.0015119719503129</v>
      </c>
      <c r="U32" s="174">
        <v>-4.727705503344688</v>
      </c>
      <c r="V32" s="174">
        <v>-5.0251412133688449</v>
      </c>
      <c r="W32" s="174">
        <v>-2.5198316690860567</v>
      </c>
      <c r="X32" s="174">
        <v>-3.9111201540733673</v>
      </c>
      <c r="Y32" s="174">
        <v>-2.6269541228159805</v>
      </c>
      <c r="Z32" s="174">
        <v>-3.3077702494909502</v>
      </c>
      <c r="AA32" s="173">
        <v>-8.6</v>
      </c>
      <c r="AB32" s="35">
        <v>-8.7486771970732402</v>
      </c>
      <c r="AC32" s="35">
        <v>-1.84026413921101</v>
      </c>
      <c r="AD32" s="35">
        <v>-1.60007121907603</v>
      </c>
      <c r="AE32" s="35">
        <v>-1.3751132483800499</v>
      </c>
      <c r="AF32" s="35">
        <v>0.23577994516686701</v>
      </c>
      <c r="AG32" s="35">
        <v>1.1871504657745999</v>
      </c>
      <c r="AH32" s="35">
        <v>-0.438074837396079</v>
      </c>
      <c r="AI32" s="35">
        <v>-2.0249965223393702</v>
      </c>
      <c r="AJ32" s="35">
        <v>-3.0898378723272302</v>
      </c>
      <c r="AK32" s="35">
        <v>-1.7867478884019301</v>
      </c>
      <c r="AL32" s="35">
        <v>-0.47142491731604402</v>
      </c>
      <c r="AM32" s="35">
        <v>-3.2675154614836402E-2</v>
      </c>
      <c r="AN32" s="35">
        <v>-0.23192339984073801</v>
      </c>
      <c r="AO32" s="35">
        <v>0.124691439227631</v>
      </c>
      <c r="AP32" s="35">
        <v>-5.2166886620045396</v>
      </c>
      <c r="AQ32" s="35">
        <v>-5.3395998877007402</v>
      </c>
      <c r="AR32" s="35">
        <v>-4.44216214481109</v>
      </c>
      <c r="AS32" s="35">
        <v>-3.9317585381667199</v>
      </c>
      <c r="AT32" s="35">
        <v>-2.95671401102534</v>
      </c>
      <c r="AU32" s="35">
        <v>-2.2538566441666301</v>
      </c>
      <c r="AV32" s="35">
        <v>-1.94360069039344</v>
      </c>
      <c r="AW32" s="35">
        <v>0.12691698852844699</v>
      </c>
      <c r="AX32" s="35">
        <v>1.3711379984335099</v>
      </c>
      <c r="AY32" s="35">
        <v>1.5023508481924699</v>
      </c>
      <c r="AZ32" s="35">
        <v>1.79914031146717</v>
      </c>
      <c r="BA32" s="35">
        <v>-3.7146120477410798</v>
      </c>
      <c r="BB32" s="35">
        <v>-2.3431317223720001</v>
      </c>
      <c r="BC32" s="35">
        <v>-0.14772327847434399</v>
      </c>
      <c r="BD32" s="35">
        <v>-1.5721837021945899</v>
      </c>
      <c r="BE32" s="35">
        <v>-2.3901438518091198</v>
      </c>
      <c r="BF32" s="35">
        <v>-2.56275773895252</v>
      </c>
      <c r="BG32" s="35">
        <v>-3.4486679897250698</v>
      </c>
      <c r="BH32" s="35">
        <v>-3.3164995731898301</v>
      </c>
      <c r="BI32" s="35">
        <v>-3.9012765211556699</v>
      </c>
    </row>
    <row r="33" spans="1:61" x14ac:dyDescent="0.25">
      <c r="A33" s="167" t="s">
        <v>442</v>
      </c>
      <c r="B33" s="45" t="s">
        <v>169</v>
      </c>
      <c r="C33" s="45" t="s">
        <v>169</v>
      </c>
      <c r="D33" s="45" t="s">
        <v>169</v>
      </c>
      <c r="E33" s="45" t="s">
        <v>169</v>
      </c>
      <c r="F33" s="45" t="s">
        <v>169</v>
      </c>
      <c r="G33" s="45" t="s">
        <v>169</v>
      </c>
      <c r="H33" s="45" t="s">
        <v>169</v>
      </c>
      <c r="I33" s="45" t="s">
        <v>169</v>
      </c>
      <c r="J33" s="45" t="s">
        <v>169</v>
      </c>
      <c r="K33" s="45" t="s">
        <v>169</v>
      </c>
      <c r="L33" s="45" t="s">
        <v>169</v>
      </c>
      <c r="M33" s="45" t="s">
        <v>169</v>
      </c>
      <c r="N33" s="45" t="s">
        <v>169</v>
      </c>
      <c r="O33" s="45" t="s">
        <v>169</v>
      </c>
      <c r="P33" s="45" t="s">
        <v>169</v>
      </c>
      <c r="Q33" s="45" t="s">
        <v>169</v>
      </c>
      <c r="R33" s="45" t="s">
        <v>169</v>
      </c>
      <c r="S33" s="45" t="s">
        <v>169</v>
      </c>
      <c r="T33" s="45" t="s">
        <v>169</v>
      </c>
      <c r="U33" s="45" t="s">
        <v>169</v>
      </c>
      <c r="V33" s="45" t="s">
        <v>169</v>
      </c>
      <c r="W33" s="45" t="s">
        <v>169</v>
      </c>
      <c r="X33" s="45" t="s">
        <v>169</v>
      </c>
      <c r="Y33" s="45" t="s">
        <v>169</v>
      </c>
      <c r="Z33" s="45" t="s">
        <v>169</v>
      </c>
      <c r="AA33" s="173">
        <v>-7.9</v>
      </c>
      <c r="AB33" s="35">
        <v>-7.9691220530475704</v>
      </c>
      <c r="AC33" s="35">
        <v>-1.5387761520721599</v>
      </c>
      <c r="AD33" s="35">
        <v>-2.2891449999051101</v>
      </c>
      <c r="AE33" s="35">
        <v>-1.5594931228219899</v>
      </c>
      <c r="AF33" s="35">
        <v>-0.91570353393827897</v>
      </c>
      <c r="AG33" s="35">
        <v>-0.228093945380101</v>
      </c>
      <c r="AH33" s="35">
        <v>-0.160620428349422</v>
      </c>
      <c r="AI33" s="35">
        <v>-1.00950509932984</v>
      </c>
      <c r="AJ33" s="35">
        <v>-2.6208531781150199</v>
      </c>
      <c r="AK33" s="35">
        <v>-1.60518255269872</v>
      </c>
      <c r="AL33" s="35">
        <v>-7.0069322359404398E-2</v>
      </c>
      <c r="AM33" s="35">
        <v>0.52622007523361802</v>
      </c>
      <c r="AN33" s="35">
        <v>0.18799362628774799</v>
      </c>
      <c r="AO33" s="35">
        <v>0.382727015918778</v>
      </c>
      <c r="AP33" s="35">
        <v>-3.0217296387584498</v>
      </c>
      <c r="AQ33" s="35">
        <v>-4.1105374730488</v>
      </c>
      <c r="AR33" s="35">
        <v>-2.7085042165890298</v>
      </c>
      <c r="AS33" s="35">
        <v>-2.88759803949557</v>
      </c>
      <c r="AT33" s="35">
        <v>-1.4383850512251599</v>
      </c>
      <c r="AU33" s="35">
        <v>-1.0493477770170101</v>
      </c>
      <c r="AV33" s="35">
        <v>-1.68099499963939</v>
      </c>
      <c r="AW33" s="35">
        <v>-0.97157143696890302</v>
      </c>
      <c r="AX33" s="35">
        <v>1.0526372805551401</v>
      </c>
      <c r="AY33" s="35">
        <v>0.82326966957297099</v>
      </c>
      <c r="AZ33" s="35">
        <v>1.22771526538207</v>
      </c>
      <c r="BA33" s="35">
        <v>-4.0665133567262997</v>
      </c>
      <c r="BB33" s="35">
        <v>-3.4662819506581601</v>
      </c>
      <c r="BC33" s="35">
        <v>-1.5316901024587499</v>
      </c>
      <c r="BD33" s="35">
        <v>-2.0795635204673601</v>
      </c>
      <c r="BE33" s="35">
        <v>-2.8509229300827998</v>
      </c>
      <c r="BF33" s="35">
        <v>-3.0880749622083798</v>
      </c>
      <c r="BG33" s="35">
        <v>-3.9144492450162298</v>
      </c>
      <c r="BH33" s="35">
        <v>-3.74561992247222</v>
      </c>
      <c r="BI33" s="35">
        <v>-4.23031894155889</v>
      </c>
    </row>
    <row r="34" spans="1:61" x14ac:dyDescent="0.25">
      <c r="A34" s="167" t="s">
        <v>231</v>
      </c>
      <c r="B34" s="45" t="s">
        <v>169</v>
      </c>
      <c r="C34" s="45" t="s">
        <v>169</v>
      </c>
      <c r="D34" s="45" t="s">
        <v>169</v>
      </c>
      <c r="E34" s="45" t="s">
        <v>169</v>
      </c>
      <c r="F34" s="45" t="s">
        <v>169</v>
      </c>
      <c r="G34" s="45" t="s">
        <v>169</v>
      </c>
      <c r="H34" s="45" t="s">
        <v>169</v>
      </c>
      <c r="I34" s="45" t="s">
        <v>169</v>
      </c>
      <c r="J34" s="45" t="s">
        <v>169</v>
      </c>
      <c r="K34" s="45" t="s">
        <v>169</v>
      </c>
      <c r="L34" s="45" t="s">
        <v>169</v>
      </c>
      <c r="M34" s="45" t="s">
        <v>169</v>
      </c>
      <c r="N34" s="45" t="s">
        <v>169</v>
      </c>
      <c r="O34" s="45" t="s">
        <v>169</v>
      </c>
      <c r="P34" s="45" t="s">
        <v>169</v>
      </c>
      <c r="Q34" s="45" t="s">
        <v>169</v>
      </c>
      <c r="R34" s="45" t="s">
        <v>169</v>
      </c>
      <c r="S34" s="45" t="s">
        <v>169</v>
      </c>
      <c r="T34" s="45" t="s">
        <v>169</v>
      </c>
      <c r="U34" s="45" t="s">
        <v>169</v>
      </c>
      <c r="V34" s="45" t="s">
        <v>169</v>
      </c>
      <c r="W34" s="45" t="s">
        <v>169</v>
      </c>
      <c r="X34" s="45" t="s">
        <v>169</v>
      </c>
      <c r="Y34" s="45" t="s">
        <v>169</v>
      </c>
      <c r="Z34" s="45" t="s">
        <v>169</v>
      </c>
      <c r="AA34" s="173">
        <v>0.1</v>
      </c>
      <c r="AB34" s="35">
        <v>-8.7089324142627295E-2</v>
      </c>
      <c r="AC34" s="35">
        <v>-2.5244887177066501E-2</v>
      </c>
      <c r="AD34" s="35">
        <v>-9.8632743332025E-2</v>
      </c>
      <c r="AE34" s="35">
        <v>-6.7208550922618099E-2</v>
      </c>
      <c r="AF34" s="35">
        <v>3.1230754620267399E-2</v>
      </c>
      <c r="AG34" s="35">
        <v>-2.0132409558378399E-2</v>
      </c>
      <c r="AH34" s="35">
        <v>-0.13156764952569799</v>
      </c>
      <c r="AI34" s="35">
        <v>-0.10615858772886699</v>
      </c>
      <c r="AJ34" s="35">
        <v>-2.9835745227167601E-2</v>
      </c>
      <c r="AK34" s="35">
        <v>1.19029195631633E-2</v>
      </c>
      <c r="AL34" s="35">
        <v>3.3037890060407797E-2</v>
      </c>
      <c r="AM34" s="35">
        <v>1.6765124614043201E-2</v>
      </c>
      <c r="AN34" s="35">
        <v>3.1978298545287602E-2</v>
      </c>
      <c r="AO34" s="35">
        <v>-9.5643147118775598E-2</v>
      </c>
      <c r="AP34" s="35">
        <v>-5.3293601787676399E-2</v>
      </c>
      <c r="AQ34" s="35">
        <v>0.24359071945983701</v>
      </c>
      <c r="AR34" s="35">
        <v>5.4123993029746201E-2</v>
      </c>
      <c r="AS34" s="35">
        <v>-5.4826958592895297E-2</v>
      </c>
      <c r="AT34" s="35">
        <v>0.11976453708120301</v>
      </c>
      <c r="AU34" s="35">
        <v>-1.10191198036921E-2</v>
      </c>
      <c r="AV34" s="35">
        <v>-4.4782134885683701E-2</v>
      </c>
      <c r="AW34" s="35">
        <v>-4.1082170943961098E-2</v>
      </c>
      <c r="AX34" s="35">
        <v>3.4952485530007599E-2</v>
      </c>
      <c r="AY34" s="35">
        <v>6.8089023307563501E-2</v>
      </c>
      <c r="AZ34" s="35">
        <v>1.22993085401534E-2</v>
      </c>
      <c r="BA34" s="35">
        <v>9.1646715349308905E-3</v>
      </c>
      <c r="BB34" s="35">
        <v>-1.4932192906060701E-3</v>
      </c>
      <c r="BC34" s="35">
        <v>2.3472956043278301E-2</v>
      </c>
      <c r="BD34" s="35">
        <v>0</v>
      </c>
      <c r="BE34" s="35">
        <v>0</v>
      </c>
      <c r="BF34" s="35">
        <v>0</v>
      </c>
      <c r="BG34" s="35">
        <v>0</v>
      </c>
      <c r="BH34" s="35">
        <v>0</v>
      </c>
      <c r="BI34" s="35">
        <v>0</v>
      </c>
    </row>
    <row r="35" spans="1:61" x14ac:dyDescent="0.25">
      <c r="A35" s="167" t="s">
        <v>195</v>
      </c>
      <c r="B35" s="45">
        <v>-1.5820535286240927</v>
      </c>
      <c r="C35" s="45">
        <v>-1.6148038231571595</v>
      </c>
      <c r="D35" s="45">
        <v>-1.0601848859008338</v>
      </c>
      <c r="E35" s="45">
        <v>-1.0432207604322075</v>
      </c>
      <c r="F35" s="45">
        <v>-1.5648174877313132</v>
      </c>
      <c r="G35" s="45">
        <v>-1.8475521958243339</v>
      </c>
      <c r="H35" s="45">
        <v>-0.97849521808834106</v>
      </c>
      <c r="I35" s="45">
        <v>-0.43390920048212128</v>
      </c>
      <c r="J35" s="45">
        <v>-0.39840367965367962</v>
      </c>
      <c r="K35" s="45">
        <v>-0.52889348918229784</v>
      </c>
      <c r="L35" s="45">
        <v>-1.0155939029244423</v>
      </c>
      <c r="M35" s="45">
        <v>-0.81044649444447525</v>
      </c>
      <c r="N35" s="45">
        <v>-0.6280058399175541</v>
      </c>
      <c r="O35" s="45">
        <v>3.6322502309073358E-3</v>
      </c>
      <c r="P35" s="45">
        <v>2.8545554768091976E-2</v>
      </c>
      <c r="Q35" s="45">
        <v>0.19139211578746906</v>
      </c>
      <c r="R35" s="45">
        <v>0.24738791530764551</v>
      </c>
      <c r="S35" s="45">
        <v>0.11457826559423834</v>
      </c>
      <c r="T35" s="45">
        <v>0.17509330344147409</v>
      </c>
      <c r="U35" s="45">
        <v>0.21012024459309722</v>
      </c>
      <c r="V35" s="45">
        <v>7.7148827454127461E-2</v>
      </c>
      <c r="W35" s="45">
        <v>6.6716520770099264E-2</v>
      </c>
      <c r="X35" s="45">
        <v>0.1273420590123448</v>
      </c>
      <c r="Y35" s="45">
        <v>0.12499574265181702</v>
      </c>
      <c r="Z35" s="45">
        <v>6.1183066857877236E-2</v>
      </c>
      <c r="AA35" s="173">
        <v>0</v>
      </c>
      <c r="AB35" s="35">
        <v>1.9117154044875798E-2</v>
      </c>
      <c r="AC35" s="35">
        <v>0.194414056165716</v>
      </c>
      <c r="AD35" s="35">
        <v>0.77361614263932299</v>
      </c>
      <c r="AE35" s="35">
        <v>-6.8476670185752203E-3</v>
      </c>
      <c r="AF35" s="35">
        <v>9.5360875974334798E-3</v>
      </c>
      <c r="AG35" s="35">
        <v>-1.41590806510518E-2</v>
      </c>
      <c r="AH35" s="35">
        <v>-0.19278626428770601</v>
      </c>
      <c r="AI35" s="35">
        <v>-0.49607227893926098</v>
      </c>
      <c r="AJ35" s="35">
        <v>-0.458064333933907</v>
      </c>
      <c r="AK35" s="35">
        <v>-0.33479082468480198</v>
      </c>
      <c r="AL35" s="35">
        <v>-0.30659866188440799</v>
      </c>
      <c r="AM35" s="35">
        <v>-0.28740261590411198</v>
      </c>
      <c r="AN35" s="35">
        <v>-0.34836963241727797</v>
      </c>
      <c r="AO35" s="35">
        <v>-0.70364908917098901</v>
      </c>
      <c r="AP35" s="35">
        <v>-0.92823642813305796</v>
      </c>
      <c r="AQ35" s="35">
        <v>-1.11798356620332</v>
      </c>
      <c r="AR35" s="35">
        <v>-0.66163461385715805</v>
      </c>
      <c r="AS35" s="35">
        <v>-0.43830844638727601</v>
      </c>
      <c r="AT35" s="35">
        <v>-0.36247304099485</v>
      </c>
      <c r="AU35" s="35">
        <v>-0.233932929294901</v>
      </c>
      <c r="AV35" s="35">
        <v>-0.18362105366107001</v>
      </c>
      <c r="AW35" s="35">
        <v>6.4376137380712697E-2</v>
      </c>
      <c r="AX35" s="35">
        <v>-7.0446765399597697E-2</v>
      </c>
      <c r="AY35" s="35">
        <v>-0.17984797676778599</v>
      </c>
      <c r="AZ35" s="35">
        <v>-0.27144535328681801</v>
      </c>
      <c r="BA35" s="35">
        <v>-0.208027311669436</v>
      </c>
      <c r="BB35" s="35">
        <v>0.19768270788915701</v>
      </c>
      <c r="BC35" s="35">
        <v>0.18183734274591901</v>
      </c>
      <c r="BD35" s="35">
        <v>-6.3546802224109494E-2</v>
      </c>
      <c r="BE35" s="35">
        <v>-0.273828581747671</v>
      </c>
      <c r="BF35" s="35">
        <v>-0.30562424041353597</v>
      </c>
      <c r="BG35" s="35">
        <v>-0.328774312542925</v>
      </c>
      <c r="BH35" s="35">
        <v>-0.33520366082603198</v>
      </c>
      <c r="BI35" s="35">
        <v>-0.36399092368911301</v>
      </c>
    </row>
    <row r="36" spans="1:61" x14ac:dyDescent="0.25">
      <c r="A36" s="167" t="s">
        <v>232</v>
      </c>
      <c r="B36" s="45">
        <v>0.54057628407531699</v>
      </c>
      <c r="C36" s="45">
        <v>0.334598990383916</v>
      </c>
      <c r="D36" s="45">
        <v>-0.27538948865472879</v>
      </c>
      <c r="E36" s="45">
        <v>0.64989375649893755</v>
      </c>
      <c r="F36" s="45">
        <v>0.66992504404782049</v>
      </c>
      <c r="G36" s="45">
        <v>0.4436645068394528</v>
      </c>
      <c r="H36" s="45">
        <v>0.65154039945349584</v>
      </c>
      <c r="I36" s="45">
        <v>-0.24252164067350887</v>
      </c>
      <c r="J36" s="45">
        <v>7.1022727272727279E-2</v>
      </c>
      <c r="K36" s="45">
        <v>0.3338719042690162</v>
      </c>
      <c r="L36" s="45">
        <v>6.0877098503828227E-2</v>
      </c>
      <c r="M36" s="45">
        <v>-0.32617559119325906</v>
      </c>
      <c r="N36" s="45">
        <v>-0.56520525592579862</v>
      </c>
      <c r="O36" s="45">
        <v>0.60658578856152512</v>
      </c>
      <c r="P36" s="45">
        <v>0.3194149145602016</v>
      </c>
      <c r="Q36" s="45">
        <v>0.67987050085697964</v>
      </c>
      <c r="R36" s="45">
        <v>9.4901136970903119E-2</v>
      </c>
      <c r="S36" s="45">
        <v>0.29872190672783572</v>
      </c>
      <c r="T36" s="45">
        <v>0.59523033676133863</v>
      </c>
      <c r="U36" s="45">
        <v>0.30040628719169366</v>
      </c>
      <c r="V36" s="45">
        <v>-0.2004318783607231</v>
      </c>
      <c r="W36" s="45">
        <v>0.26320034018094107</v>
      </c>
      <c r="X36" s="45">
        <v>1.8241837654660965E-2</v>
      </c>
      <c r="Y36" s="45">
        <v>-0.52654882326896224</v>
      </c>
      <c r="Z36" s="45">
        <v>-0.26512662305080137</v>
      </c>
      <c r="AA36" s="173">
        <v>-0.7</v>
      </c>
      <c r="AB36" s="35">
        <v>-0.71158297392791703</v>
      </c>
      <c r="AC36" s="35">
        <v>-0.47065715612750297</v>
      </c>
      <c r="AD36" s="35">
        <v>1.4090381521787199E-2</v>
      </c>
      <c r="AE36" s="35">
        <v>0.25843609238313298</v>
      </c>
      <c r="AF36" s="35">
        <v>1.1107166368874499</v>
      </c>
      <c r="AG36" s="35">
        <v>1.44953590136413</v>
      </c>
      <c r="AH36" s="35">
        <v>4.6899504766747202E-2</v>
      </c>
      <c r="AI36" s="35">
        <v>-0.41326055634139403</v>
      </c>
      <c r="AJ36" s="35">
        <v>1.8915384948860799E-2</v>
      </c>
      <c r="AK36" s="35">
        <v>0.14132256941843299</v>
      </c>
      <c r="AL36" s="35">
        <v>-0.12779482313264001</v>
      </c>
      <c r="AM36" s="35">
        <v>-0.28825773855838599</v>
      </c>
      <c r="AN36" s="35">
        <v>-0.10352569225649599</v>
      </c>
      <c r="AO36" s="35">
        <v>0.54125665959861702</v>
      </c>
      <c r="AP36" s="35">
        <v>-1.2134289933253599</v>
      </c>
      <c r="AQ36" s="35">
        <v>-0.354669567908455</v>
      </c>
      <c r="AR36" s="35">
        <v>-1.12614730739465</v>
      </c>
      <c r="AS36" s="35">
        <v>-0.55102509369097896</v>
      </c>
      <c r="AT36" s="35">
        <v>-1.2756204558865401</v>
      </c>
      <c r="AU36" s="35">
        <v>-0.95955681805102599</v>
      </c>
      <c r="AV36" s="35">
        <v>-3.4202502207294899E-2</v>
      </c>
      <c r="AW36" s="35">
        <v>1.0751944590606</v>
      </c>
      <c r="AX36" s="35">
        <v>0.35399499774796001</v>
      </c>
      <c r="AY36" s="35">
        <v>0.79084013207971704</v>
      </c>
      <c r="AZ36" s="35">
        <v>0.83057109083177205</v>
      </c>
      <c r="BA36" s="35">
        <v>0.55076394911972404</v>
      </c>
      <c r="BB36" s="35">
        <v>0.92696073968761405</v>
      </c>
      <c r="BC36" s="35">
        <v>1.1786565251952099</v>
      </c>
      <c r="BD36" s="35">
        <v>0.57092662049688003</v>
      </c>
      <c r="BE36" s="35">
        <v>0.73460766002135702</v>
      </c>
      <c r="BF36" s="35">
        <v>0.83094146366939903</v>
      </c>
      <c r="BG36" s="35">
        <v>0.79455556783408599</v>
      </c>
      <c r="BH36" s="35">
        <v>0.76432401010842099</v>
      </c>
      <c r="BI36" s="35">
        <v>0.69303334409233197</v>
      </c>
    </row>
    <row r="37" spans="1:61" x14ac:dyDescent="0.25">
      <c r="A37" s="167" t="s">
        <v>197</v>
      </c>
      <c r="B37" s="45" t="s">
        <v>169</v>
      </c>
      <c r="C37" s="45" t="s">
        <v>169</v>
      </c>
      <c r="D37" s="45" t="s">
        <v>169</v>
      </c>
      <c r="E37" s="45" t="s">
        <v>169</v>
      </c>
      <c r="F37" s="45" t="s">
        <v>169</v>
      </c>
      <c r="G37" s="45" t="s">
        <v>169</v>
      </c>
      <c r="H37" s="45" t="s">
        <v>169</v>
      </c>
      <c r="I37" s="45" t="s">
        <v>169</v>
      </c>
      <c r="J37" s="45" t="s">
        <v>169</v>
      </c>
      <c r="K37" s="45" t="s">
        <v>169</v>
      </c>
      <c r="L37" s="45" t="s">
        <v>169</v>
      </c>
      <c r="M37" s="45" t="s">
        <v>169</v>
      </c>
      <c r="N37" s="45" t="s">
        <v>169</v>
      </c>
      <c r="O37" s="45" t="s">
        <v>169</v>
      </c>
      <c r="P37" s="45" t="s">
        <v>169</v>
      </c>
      <c r="Q37" s="45" t="s">
        <v>169</v>
      </c>
      <c r="R37" s="45" t="s">
        <v>169</v>
      </c>
      <c r="S37" s="45" t="s">
        <v>169</v>
      </c>
      <c r="T37" s="45" t="s">
        <v>169</v>
      </c>
      <c r="U37" s="45" t="s">
        <v>169</v>
      </c>
      <c r="V37" s="45" t="s">
        <v>169</v>
      </c>
      <c r="W37" s="45" t="s">
        <v>169</v>
      </c>
      <c r="X37" s="45" t="s">
        <v>169</v>
      </c>
      <c r="Y37" s="45" t="s">
        <v>169</v>
      </c>
      <c r="Z37" s="45" t="s">
        <v>169</v>
      </c>
      <c r="AA37" s="173">
        <v>-3.2</v>
      </c>
      <c r="AB37" s="35">
        <v>-3.3435818669103798</v>
      </c>
      <c r="AC37" s="35">
        <v>-0.99020615850190097</v>
      </c>
      <c r="AD37" s="35">
        <v>-1.1870931472527</v>
      </c>
      <c r="AE37" s="35">
        <v>-1.53717281113228</v>
      </c>
      <c r="AF37" s="35">
        <v>-0.72942059412687499</v>
      </c>
      <c r="AG37" s="35">
        <v>-0.25744602873700401</v>
      </c>
      <c r="AH37" s="35">
        <v>-1.4284402926159701</v>
      </c>
      <c r="AI37" s="35">
        <v>-1.6934468187090199</v>
      </c>
      <c r="AJ37" s="35">
        <v>-1.65605342802593</v>
      </c>
      <c r="AK37" s="35">
        <v>-0.453080304541426</v>
      </c>
      <c r="AL37" s="35">
        <v>0.57299782957145395</v>
      </c>
      <c r="AM37" s="35">
        <v>5.8155039849426798E-2</v>
      </c>
      <c r="AN37" s="35">
        <v>-1.06980025266464</v>
      </c>
      <c r="AO37" s="35">
        <v>-0.99320889093583398</v>
      </c>
      <c r="AP37" s="35">
        <v>-3.5028702481109502</v>
      </c>
      <c r="AQ37" s="35">
        <v>-3.93496761419533</v>
      </c>
      <c r="AR37" s="35">
        <v>-3.63512339877258</v>
      </c>
      <c r="AS37" s="35">
        <v>-2.2282200889417698</v>
      </c>
      <c r="AT37" s="35">
        <v>-0.77621765396591202</v>
      </c>
      <c r="AU37" s="35">
        <v>-0.65245860978362502</v>
      </c>
      <c r="AV37" s="35">
        <v>-0.90757367009973899</v>
      </c>
      <c r="AW37" s="35">
        <v>0.40367086489640303</v>
      </c>
      <c r="AX37" s="35">
        <v>0.68114517314822598</v>
      </c>
      <c r="AY37" s="35">
        <v>0.86953475943921499</v>
      </c>
      <c r="AZ37" s="35">
        <v>0.97521397984856195</v>
      </c>
      <c r="BA37" s="35">
        <v>-1.0059034390424599</v>
      </c>
      <c r="BB37" s="35">
        <v>-2.0752709742860702</v>
      </c>
      <c r="BC37" s="35">
        <v>-1.03551503949011</v>
      </c>
      <c r="BD37" s="35">
        <v>-1.6007250870740299</v>
      </c>
      <c r="BE37" s="35">
        <v>-2.1601752522176301</v>
      </c>
      <c r="BF37" s="35">
        <v>-2.08408176544178</v>
      </c>
      <c r="BG37" s="35">
        <v>-2.91419684142158</v>
      </c>
      <c r="BH37" s="35">
        <v>-2.7188451472324102</v>
      </c>
      <c r="BI37" s="35">
        <v>-3.2955783830615402</v>
      </c>
    </row>
    <row r="38" spans="1:61" x14ac:dyDescent="0.25">
      <c r="A38" s="167" t="s">
        <v>198</v>
      </c>
      <c r="B38" s="174">
        <v>48.805000411218025</v>
      </c>
      <c r="C38" s="174">
        <v>46.443846820613516</v>
      </c>
      <c r="D38" s="174">
        <v>43.643415973422762</v>
      </c>
      <c r="E38" s="174">
        <v>40.592728560731345</v>
      </c>
      <c r="F38" s="174">
        <v>38.648604039656078</v>
      </c>
      <c r="G38" s="174">
        <v>39.419549114136089</v>
      </c>
      <c r="H38" s="174">
        <v>39.190268721535638</v>
      </c>
      <c r="I38" s="174">
        <v>38.993386181238293</v>
      </c>
      <c r="J38" s="174">
        <v>40.171141297078059</v>
      </c>
      <c r="K38" s="174">
        <v>41.838722054608354</v>
      </c>
      <c r="L38" s="174">
        <v>44.080317601971764</v>
      </c>
      <c r="M38" s="174">
        <v>47.428095168136949</v>
      </c>
      <c r="N38" s="174">
        <v>52.993814175814499</v>
      </c>
      <c r="O38" s="174">
        <v>59.093767269445451</v>
      </c>
      <c r="P38" s="174">
        <v>62.606286008070107</v>
      </c>
      <c r="Q38" s="174">
        <v>67.955835600670213</v>
      </c>
      <c r="R38" s="174">
        <v>69.512613132409655</v>
      </c>
      <c r="S38" s="174">
        <v>71.544729249727141</v>
      </c>
      <c r="T38" s="174">
        <v>73.804857716027783</v>
      </c>
      <c r="U38" s="174">
        <v>73.848153846380427</v>
      </c>
      <c r="V38" s="174">
        <v>73.976732425979662</v>
      </c>
      <c r="W38" s="174">
        <v>73.629164877320562</v>
      </c>
      <c r="X38" s="174">
        <v>74.151519582597984</v>
      </c>
      <c r="Y38" s="174">
        <v>75.04393962855508</v>
      </c>
      <c r="Z38" s="174">
        <v>72.199897744109151</v>
      </c>
      <c r="AA38" s="176">
        <v>73.494580605983643</v>
      </c>
      <c r="AB38" s="35">
        <v>73.150121933525696</v>
      </c>
      <c r="AC38" s="35">
        <v>71.3971245853608</v>
      </c>
      <c r="AD38" s="35">
        <v>65.816441699193902</v>
      </c>
      <c r="AE38" s="35">
        <v>62.776634361630201</v>
      </c>
      <c r="AF38" s="35">
        <v>58.706107555940399</v>
      </c>
      <c r="AG38" s="35">
        <v>52.184840733980103</v>
      </c>
      <c r="AH38" s="35">
        <v>49.531065894170801</v>
      </c>
      <c r="AI38" s="35">
        <v>48.872099261067198</v>
      </c>
      <c r="AJ38" s="35">
        <v>50.015201389113699</v>
      </c>
      <c r="AK38" s="35">
        <v>50.319146073090899</v>
      </c>
      <c r="AL38" s="35">
        <v>49.788609224828797</v>
      </c>
      <c r="AM38" s="35">
        <v>45.190090225617404</v>
      </c>
      <c r="AN38" s="35">
        <v>42.996434456860399</v>
      </c>
      <c r="AO38" s="35">
        <v>54.702923662558803</v>
      </c>
      <c r="AP38" s="35">
        <v>56.776539504224601</v>
      </c>
      <c r="AQ38" s="35">
        <v>59.256884540642403</v>
      </c>
      <c r="AR38" s="35">
        <v>61.704847104907302</v>
      </c>
      <c r="AS38" s="35">
        <v>66.230519950902206</v>
      </c>
      <c r="AT38" s="35">
        <v>67.692217418089001</v>
      </c>
      <c r="AU38" s="35">
        <v>67.884626839001697</v>
      </c>
      <c r="AV38" s="35">
        <v>64.657801068973001</v>
      </c>
      <c r="AW38" s="35">
        <v>61.910079524294197</v>
      </c>
      <c r="AX38" s="35">
        <v>56.958921405792402</v>
      </c>
      <c r="AY38" s="35">
        <v>52.442612085215998</v>
      </c>
      <c r="AZ38" s="35">
        <v>48.560675477058801</v>
      </c>
      <c r="BA38" s="35">
        <v>54.671512686276699</v>
      </c>
      <c r="BB38" s="35">
        <v>51.650093520977499</v>
      </c>
      <c r="BC38" s="35">
        <v>50.132857068055401</v>
      </c>
      <c r="BD38" s="35">
        <v>48.031126038298403</v>
      </c>
      <c r="BE38" s="35">
        <v>47.351078936720597</v>
      </c>
      <c r="BF38" s="35">
        <v>48.3118197110552</v>
      </c>
      <c r="BG38" s="35">
        <v>50.0844133365242</v>
      </c>
      <c r="BH38" s="35">
        <v>51.829378249354797</v>
      </c>
      <c r="BI38" s="35">
        <v>54.283847066480298</v>
      </c>
    </row>
    <row r="39" spans="1:61" x14ac:dyDescent="0.25">
      <c r="A39" s="167"/>
      <c r="B39" s="177"/>
      <c r="C39" s="177"/>
      <c r="D39" s="177"/>
      <c r="E39" s="177"/>
      <c r="F39" s="177"/>
      <c r="G39" s="177"/>
      <c r="H39" s="177"/>
      <c r="I39" s="177"/>
      <c r="J39" s="177"/>
      <c r="K39" s="177"/>
      <c r="L39" s="177"/>
      <c r="M39" s="177"/>
      <c r="N39" s="177"/>
      <c r="O39" s="177"/>
      <c r="P39" s="177"/>
      <c r="Q39" s="177"/>
      <c r="R39" s="177"/>
      <c r="S39" s="177"/>
      <c r="T39" s="177"/>
      <c r="U39" s="177"/>
      <c r="V39" s="177"/>
      <c r="W39" s="177"/>
      <c r="X39" s="177"/>
      <c r="Y39" s="177"/>
      <c r="Z39" s="177"/>
      <c r="AA39" s="178"/>
      <c r="AB39" s="35"/>
      <c r="AC39" s="35"/>
      <c r="AD39" s="35"/>
      <c r="AE39" s="35"/>
      <c r="AF39" s="35"/>
      <c r="AG39" s="35"/>
      <c r="AH39" s="35"/>
      <c r="AI39" s="35"/>
      <c r="AJ39" s="35"/>
      <c r="AK39" s="35"/>
      <c r="AL39" s="35"/>
      <c r="AM39" s="35"/>
      <c r="AN39" s="35"/>
      <c r="AO39" s="35"/>
      <c r="AP39" s="35"/>
      <c r="AQ39" s="35"/>
      <c r="AR39" s="35"/>
      <c r="AS39" s="35"/>
      <c r="AT39" s="35"/>
      <c r="AU39" s="35"/>
      <c r="AV39" s="35"/>
      <c r="AW39" s="35"/>
      <c r="AX39" s="35"/>
      <c r="AY39" s="35"/>
      <c r="AZ39" s="35"/>
      <c r="BA39" s="35"/>
      <c r="BB39" s="35"/>
      <c r="BC39" s="35"/>
      <c r="BD39" s="35"/>
      <c r="BE39" s="35"/>
      <c r="BF39" s="35"/>
      <c r="BG39" s="35"/>
      <c r="BH39" s="35"/>
      <c r="BI39" s="35"/>
    </row>
    <row r="40" spans="1:61" x14ac:dyDescent="0.25">
      <c r="A40" s="165" t="s">
        <v>57</v>
      </c>
      <c r="B40" s="179"/>
      <c r="C40" s="179"/>
      <c r="D40" s="179"/>
      <c r="E40" s="179"/>
      <c r="F40" s="179"/>
      <c r="G40" s="179"/>
      <c r="H40" s="179"/>
      <c r="I40" s="179"/>
      <c r="J40" s="179"/>
      <c r="K40" s="179"/>
      <c r="L40" s="179"/>
      <c r="M40" s="179"/>
      <c r="N40" s="179"/>
      <c r="O40" s="179"/>
      <c r="P40" s="179"/>
      <c r="Q40" s="179"/>
      <c r="R40" s="179"/>
      <c r="S40" s="179"/>
      <c r="T40" s="179"/>
      <c r="U40" s="179"/>
      <c r="V40" s="179"/>
      <c r="W40" s="179"/>
      <c r="X40" s="179"/>
      <c r="Y40" s="179"/>
      <c r="Z40" s="179"/>
      <c r="AA40" s="180"/>
      <c r="AB40" s="35"/>
      <c r="AC40" s="35"/>
      <c r="AD40" s="35"/>
      <c r="AE40" s="35"/>
      <c r="AF40" s="35"/>
      <c r="AG40" s="35"/>
      <c r="AH40" s="35"/>
      <c r="AI40" s="35"/>
      <c r="AJ40" s="35"/>
      <c r="AK40" s="35"/>
      <c r="AL40" s="35"/>
      <c r="AM40" s="35"/>
      <c r="AN40" s="35"/>
      <c r="AO40" s="35"/>
      <c r="AP40" s="35"/>
      <c r="AQ40" s="35"/>
      <c r="AR40" s="35"/>
      <c r="AS40" s="35"/>
      <c r="AT40" s="35"/>
      <c r="AU40" s="35"/>
      <c r="AV40" s="35"/>
      <c r="AW40" s="35"/>
      <c r="AX40" s="35"/>
      <c r="AY40" s="35"/>
      <c r="AZ40" s="35"/>
      <c r="BA40" s="35"/>
      <c r="BB40" s="35"/>
      <c r="BC40" s="35"/>
      <c r="BD40" s="35"/>
      <c r="BE40" s="35"/>
      <c r="BF40" s="35"/>
      <c r="BG40" s="35"/>
      <c r="BH40" s="35"/>
      <c r="BI40" s="35"/>
    </row>
    <row r="41" spans="1:61" x14ac:dyDescent="0.25">
      <c r="A41" s="166" t="s">
        <v>208</v>
      </c>
      <c r="B41" s="179"/>
      <c r="C41" s="179"/>
      <c r="D41" s="179"/>
      <c r="E41" s="179"/>
      <c r="F41" s="179"/>
      <c r="G41" s="179"/>
      <c r="H41" s="179"/>
      <c r="I41" s="179"/>
      <c r="J41" s="179"/>
      <c r="K41" s="179"/>
      <c r="L41" s="179"/>
      <c r="M41" s="179"/>
      <c r="N41" s="179"/>
      <c r="O41" s="179"/>
      <c r="P41" s="179"/>
      <c r="Q41" s="179"/>
      <c r="R41" s="179"/>
      <c r="S41" s="179"/>
      <c r="T41" s="179"/>
      <c r="U41" s="179"/>
      <c r="V41" s="179"/>
      <c r="W41" s="179"/>
      <c r="X41" s="179"/>
      <c r="Y41" s="179"/>
      <c r="Z41" s="179"/>
      <c r="AA41" s="180"/>
      <c r="AB41" s="35"/>
      <c r="AC41" s="35"/>
      <c r="AD41" s="35"/>
      <c r="AE41" s="35"/>
      <c r="AF41" s="35"/>
      <c r="AG41" s="35"/>
      <c r="AH41" s="35"/>
      <c r="AI41" s="35"/>
      <c r="AJ41" s="35"/>
      <c r="AK41" s="35"/>
      <c r="AL41" s="35"/>
      <c r="AM41" s="35"/>
      <c r="AN41" s="35"/>
      <c r="AO41" s="35"/>
      <c r="AP41" s="35"/>
      <c r="AQ41" s="35"/>
      <c r="AR41" s="35"/>
      <c r="AS41" s="35"/>
      <c r="AT41" s="35"/>
      <c r="AU41" s="35"/>
      <c r="AV41" s="35"/>
      <c r="AW41" s="35"/>
      <c r="AX41" s="35"/>
      <c r="AY41" s="35"/>
      <c r="AZ41" s="35"/>
      <c r="BA41" s="35"/>
      <c r="BB41" s="35"/>
      <c r="BC41" s="35"/>
      <c r="BD41" s="35"/>
      <c r="BE41" s="35"/>
      <c r="BF41" s="35"/>
      <c r="BG41" s="35"/>
      <c r="BH41" s="35"/>
      <c r="BI41" s="35"/>
    </row>
    <row r="42" spans="1:61" x14ac:dyDescent="0.25">
      <c r="A42" s="167" t="s">
        <v>233</v>
      </c>
      <c r="B42" s="49" t="s">
        <v>169</v>
      </c>
      <c r="C42" s="49" t="s">
        <v>169</v>
      </c>
      <c r="D42" s="49" t="s">
        <v>169</v>
      </c>
      <c r="E42" s="49" t="s">
        <v>169</v>
      </c>
      <c r="F42" s="49" t="s">
        <v>169</v>
      </c>
      <c r="G42" s="49" t="s">
        <v>169</v>
      </c>
      <c r="H42" s="49" t="s">
        <v>169</v>
      </c>
      <c r="I42" s="49" t="s">
        <v>169</v>
      </c>
      <c r="J42" s="49" t="s">
        <v>169</v>
      </c>
      <c r="K42" s="49" t="s">
        <v>169</v>
      </c>
      <c r="L42" s="49" t="s">
        <v>169</v>
      </c>
      <c r="M42" s="49" t="s">
        <v>169</v>
      </c>
      <c r="N42" s="49" t="s">
        <v>169</v>
      </c>
      <c r="O42" s="49" t="s">
        <v>169</v>
      </c>
      <c r="P42" s="49" t="s">
        <v>169</v>
      </c>
      <c r="Q42" s="49" t="s">
        <v>169</v>
      </c>
      <c r="R42" s="49" t="s">
        <v>169</v>
      </c>
      <c r="S42" s="49" t="s">
        <v>169</v>
      </c>
      <c r="T42" s="49" t="s">
        <v>169</v>
      </c>
      <c r="U42" s="49" t="s">
        <v>169</v>
      </c>
      <c r="V42" s="49" t="s">
        <v>169</v>
      </c>
      <c r="W42" s="49" t="s">
        <v>169</v>
      </c>
      <c r="X42" s="49" t="s">
        <v>169</v>
      </c>
      <c r="Y42" s="49" t="s">
        <v>169</v>
      </c>
      <c r="Z42" s="49" t="s">
        <v>169</v>
      </c>
      <c r="AA42" s="49" t="s">
        <v>169</v>
      </c>
      <c r="AB42" s="35" t="s">
        <v>153</v>
      </c>
      <c r="AC42" s="35">
        <v>-9.2055223096538601</v>
      </c>
      <c r="AD42" s="35">
        <v>0.58872036528332194</v>
      </c>
      <c r="AE42" s="35">
        <v>1.9519656364528399</v>
      </c>
      <c r="AF42" s="35">
        <v>2.8579481417019998</v>
      </c>
      <c r="AG42" s="35">
        <v>0.98070429644432999</v>
      </c>
      <c r="AH42" s="35">
        <v>3.38965767762953</v>
      </c>
      <c r="AI42" s="35">
        <v>1.4337722394997201</v>
      </c>
      <c r="AJ42" s="35">
        <v>2.48519552858943</v>
      </c>
      <c r="AK42" s="35">
        <v>0.208281031011538</v>
      </c>
      <c r="AL42" s="35">
        <v>-0.11074875448690601</v>
      </c>
      <c r="AM42" s="35">
        <v>6.1584838256980401</v>
      </c>
      <c r="AN42" s="35">
        <v>1.7804383294535899</v>
      </c>
      <c r="AO42" s="35">
        <v>3.7598753085382102</v>
      </c>
      <c r="AP42" s="35">
        <v>5.5443555705151404</v>
      </c>
      <c r="AQ42" s="35">
        <v>2.2415933152142</v>
      </c>
      <c r="AR42" s="35">
        <v>-0.21697671274559099</v>
      </c>
      <c r="AS42" s="35">
        <v>-1.5803842958921701</v>
      </c>
      <c r="AT42" s="35">
        <v>-0.26711073837277899</v>
      </c>
      <c r="AU42" s="35">
        <v>0.118822669696613</v>
      </c>
      <c r="AV42" s="35">
        <v>-0.21466290372553901</v>
      </c>
      <c r="AW42" s="35">
        <v>-0.43125257661550598</v>
      </c>
      <c r="AX42" s="35">
        <v>0.18521436115300099</v>
      </c>
      <c r="AY42" s="35">
        <v>2.07236834757845</v>
      </c>
      <c r="AZ42" s="35">
        <v>1.3329863554893699</v>
      </c>
      <c r="BA42" s="35">
        <v>8.9513078141748395</v>
      </c>
      <c r="BB42" s="35">
        <v>2.3707137907027098</v>
      </c>
      <c r="BC42" s="35">
        <v>-2.86381861130072</v>
      </c>
      <c r="BD42" s="35">
        <v>2.7495538455322599</v>
      </c>
      <c r="BE42" s="35">
        <v>2.4992998865270799</v>
      </c>
      <c r="BF42" s="35">
        <v>1.92612475960826</v>
      </c>
      <c r="BG42" s="35">
        <v>3.6550225071698001</v>
      </c>
      <c r="BH42" s="35">
        <v>0.775240165693589</v>
      </c>
      <c r="BI42" s="35">
        <v>2.6843406345802099</v>
      </c>
    </row>
    <row r="43" spans="1:61" x14ac:dyDescent="0.25">
      <c r="A43" s="167" t="s">
        <v>212</v>
      </c>
      <c r="B43" s="49" t="s">
        <v>169</v>
      </c>
      <c r="C43" s="49" t="s">
        <v>169</v>
      </c>
      <c r="D43" s="49" t="s">
        <v>169</v>
      </c>
      <c r="E43" s="49" t="s">
        <v>169</v>
      </c>
      <c r="F43" s="49" t="s">
        <v>169</v>
      </c>
      <c r="G43" s="49" t="s">
        <v>169</v>
      </c>
      <c r="H43" s="49" t="s">
        <v>169</v>
      </c>
      <c r="I43" s="49" t="s">
        <v>169</v>
      </c>
      <c r="J43" s="49" t="s">
        <v>169</v>
      </c>
      <c r="K43" s="49" t="s">
        <v>169</v>
      </c>
      <c r="L43" s="49" t="s">
        <v>169</v>
      </c>
      <c r="M43" s="49" t="s">
        <v>169</v>
      </c>
      <c r="N43" s="49" t="s">
        <v>169</v>
      </c>
      <c r="O43" s="49" t="s">
        <v>169</v>
      </c>
      <c r="P43" s="49" t="s">
        <v>169</v>
      </c>
      <c r="Q43" s="49" t="s">
        <v>169</v>
      </c>
      <c r="R43" s="49" t="s">
        <v>169</v>
      </c>
      <c r="S43" s="49" t="s">
        <v>169</v>
      </c>
      <c r="T43" s="49" t="s">
        <v>169</v>
      </c>
      <c r="U43" s="49" t="s">
        <v>169</v>
      </c>
      <c r="V43" s="49" t="s">
        <v>169</v>
      </c>
      <c r="W43" s="49" t="s">
        <v>169</v>
      </c>
      <c r="X43" s="49" t="s">
        <v>169</v>
      </c>
      <c r="Y43" s="49" t="s">
        <v>169</v>
      </c>
      <c r="Z43" s="49" t="s">
        <v>169</v>
      </c>
      <c r="AA43" s="49" t="s">
        <v>169</v>
      </c>
      <c r="AB43" s="35" t="s">
        <v>153</v>
      </c>
      <c r="AC43" s="234">
        <v>-3.1154023286505999E-2</v>
      </c>
      <c r="AD43" s="234">
        <v>0.34169985775211997</v>
      </c>
      <c r="AE43" s="234">
        <v>1.05595531105633</v>
      </c>
      <c r="AF43" s="234">
        <v>1.30778621486212</v>
      </c>
      <c r="AG43" s="234">
        <v>0.54079356741776297</v>
      </c>
      <c r="AH43" s="234">
        <v>2.4209455558249302</v>
      </c>
      <c r="AI43" s="234">
        <v>2.8265721584842298</v>
      </c>
      <c r="AJ43" s="234">
        <v>2.7111680507846798</v>
      </c>
      <c r="AK43" s="234">
        <v>-1.7588562142948201</v>
      </c>
      <c r="AL43" s="234">
        <v>-2.1706911129308</v>
      </c>
      <c r="AM43" s="234">
        <v>-1.0336673709558799</v>
      </c>
      <c r="AN43" s="234">
        <v>0.34423996677091001</v>
      </c>
      <c r="AO43" s="234">
        <v>2.0105091360217902</v>
      </c>
      <c r="AP43" s="234">
        <v>1.7341820125026599</v>
      </c>
      <c r="AQ43" s="234">
        <v>0.79734752042646095</v>
      </c>
      <c r="AR43" s="234">
        <v>-2.4380563000922399</v>
      </c>
      <c r="AS43" s="234">
        <v>-2.0214895872985901</v>
      </c>
      <c r="AT43" s="234">
        <v>-1.25629298215963</v>
      </c>
      <c r="AU43" s="234">
        <v>-9.7771980657779298E-2</v>
      </c>
      <c r="AV43" s="234">
        <v>-1.48507526433002</v>
      </c>
      <c r="AW43" s="234">
        <v>0.107557857440632</v>
      </c>
      <c r="AX43" s="234">
        <v>-0.23214754263885001</v>
      </c>
      <c r="AY43" s="234">
        <v>0.77672365579166702</v>
      </c>
      <c r="AZ43" s="234">
        <v>2.4436946308362701</v>
      </c>
      <c r="BA43" s="234">
        <v>1.1031660556155101</v>
      </c>
      <c r="BB43" s="234">
        <v>3.7083066099797799</v>
      </c>
      <c r="BC43" s="234">
        <v>1.4673714172480901</v>
      </c>
      <c r="BD43" s="234">
        <v>0.80988754847870503</v>
      </c>
      <c r="BE43" s="234">
        <v>2.3168469830021201</v>
      </c>
      <c r="BF43" s="234">
        <v>-1.34345388188596</v>
      </c>
      <c r="BG43" s="234">
        <v>-0.62711068071437104</v>
      </c>
      <c r="BH43" s="234">
        <v>3.6546033984463697E-2</v>
      </c>
      <c r="BI43" s="234">
        <v>0.98120423882372998</v>
      </c>
    </row>
    <row r="44" spans="1:61" x14ac:dyDescent="0.25">
      <c r="A44" s="167" t="s">
        <v>234</v>
      </c>
      <c r="B44" s="49" t="s">
        <v>169</v>
      </c>
      <c r="C44" s="49" t="s">
        <v>169</v>
      </c>
      <c r="D44" s="49" t="s">
        <v>169</v>
      </c>
      <c r="E44" s="49" t="s">
        <v>169</v>
      </c>
      <c r="F44" s="49" t="s">
        <v>169</v>
      </c>
      <c r="G44" s="49" t="s">
        <v>169</v>
      </c>
      <c r="H44" s="49" t="s">
        <v>169</v>
      </c>
      <c r="I44" s="49" t="s">
        <v>169</v>
      </c>
      <c r="J44" s="49" t="s">
        <v>169</v>
      </c>
      <c r="K44" s="49" t="s">
        <v>169</v>
      </c>
      <c r="L44" s="49" t="s">
        <v>169</v>
      </c>
      <c r="M44" s="49" t="s">
        <v>169</v>
      </c>
      <c r="N44" s="49" t="s">
        <v>169</v>
      </c>
      <c r="O44" s="49" t="s">
        <v>169</v>
      </c>
      <c r="P44" s="49" t="s">
        <v>169</v>
      </c>
      <c r="Q44" s="49" t="s">
        <v>169</v>
      </c>
      <c r="R44" s="49" t="s">
        <v>169</v>
      </c>
      <c r="S44" s="49" t="s">
        <v>169</v>
      </c>
      <c r="T44" s="49" t="s">
        <v>169</v>
      </c>
      <c r="U44" s="49" t="s">
        <v>169</v>
      </c>
      <c r="V44" s="49" t="s">
        <v>169</v>
      </c>
      <c r="W44" s="49" t="s">
        <v>169</v>
      </c>
      <c r="X44" s="49" t="s">
        <v>169</v>
      </c>
      <c r="Y44" s="49" t="s">
        <v>169</v>
      </c>
      <c r="Z44" s="49" t="s">
        <v>169</v>
      </c>
      <c r="AA44" s="49" t="s">
        <v>169</v>
      </c>
      <c r="AB44" s="35" t="s">
        <v>153</v>
      </c>
      <c r="AC44" s="234">
        <v>2.9710088382906501</v>
      </c>
      <c r="AD44" s="234">
        <v>3.5894591450319502</v>
      </c>
      <c r="AE44" s="234">
        <v>2.35879600282545</v>
      </c>
      <c r="AF44" s="234">
        <v>2.4640657530270902</v>
      </c>
      <c r="AG44" s="234">
        <v>0.331005675119322</v>
      </c>
      <c r="AH44" s="234">
        <v>4.5365840339079497</v>
      </c>
      <c r="AI44" s="234">
        <v>5.844035403975</v>
      </c>
      <c r="AJ44" s="234">
        <v>4.4058551281624299</v>
      </c>
      <c r="AK44" s="234">
        <v>1.5500668576580401</v>
      </c>
      <c r="AL44" s="234">
        <v>2.14654817282192</v>
      </c>
      <c r="AM44" s="234">
        <v>2.7955774404915701</v>
      </c>
      <c r="AN44" s="234">
        <v>2.6959625445934599</v>
      </c>
      <c r="AO44" s="234">
        <v>3.5047182742495901</v>
      </c>
      <c r="AP44" s="234">
        <v>2.86327930608237</v>
      </c>
      <c r="AQ44" s="234">
        <v>1.83286319457472</v>
      </c>
      <c r="AR44" s="234">
        <v>2.5640560103447698</v>
      </c>
      <c r="AS44" s="234">
        <v>1.4333333490476501</v>
      </c>
      <c r="AT44" s="234">
        <v>-0.34073081486673001</v>
      </c>
      <c r="AU44" s="234">
        <v>-0.95882004610231597</v>
      </c>
      <c r="AV44" s="234">
        <v>-1.1706715958102201</v>
      </c>
      <c r="AW44" s="234">
        <v>0.810473815461354</v>
      </c>
      <c r="AX44" s="234">
        <v>2.2263450834879399</v>
      </c>
      <c r="AY44" s="234">
        <v>2.9038112522685999</v>
      </c>
      <c r="AZ44" s="234">
        <v>4.3503821281599002</v>
      </c>
      <c r="BA44" s="234">
        <v>0.45070422535211702</v>
      </c>
      <c r="BB44" s="234">
        <v>3.2529444756029098</v>
      </c>
      <c r="BC44" s="234">
        <v>1.8468223791417799</v>
      </c>
      <c r="BD44" s="234">
        <v>1.89626158276053</v>
      </c>
      <c r="BE44" s="234">
        <v>2.3529771804530202</v>
      </c>
      <c r="BF44" s="234">
        <v>1.4443135940986001</v>
      </c>
      <c r="BG44" s="234">
        <v>1.8642986422232399</v>
      </c>
      <c r="BH44" s="234">
        <v>1.8925678140397499</v>
      </c>
      <c r="BI44" s="234">
        <v>2.1216964361367299</v>
      </c>
    </row>
    <row r="45" spans="1:61" x14ac:dyDescent="0.25">
      <c r="A45" s="167" t="s">
        <v>209</v>
      </c>
      <c r="B45" s="49" t="s">
        <v>169</v>
      </c>
      <c r="C45" s="49" t="s">
        <v>169</v>
      </c>
      <c r="D45" s="49" t="s">
        <v>169</v>
      </c>
      <c r="E45" s="49" t="s">
        <v>169</v>
      </c>
      <c r="F45" s="49" t="s">
        <v>169</v>
      </c>
      <c r="G45" s="49" t="s">
        <v>169</v>
      </c>
      <c r="H45" s="49" t="s">
        <v>169</v>
      </c>
      <c r="I45" s="49" t="s">
        <v>169</v>
      </c>
      <c r="J45" s="49" t="s">
        <v>169</v>
      </c>
      <c r="K45" s="49" t="s">
        <v>169</v>
      </c>
      <c r="L45" s="49" t="s">
        <v>169</v>
      </c>
      <c r="M45" s="49" t="s">
        <v>169</v>
      </c>
      <c r="N45" s="49" t="s">
        <v>169</v>
      </c>
      <c r="O45" s="49" t="s">
        <v>169</v>
      </c>
      <c r="P45" s="49" t="s">
        <v>169</v>
      </c>
      <c r="Q45" s="49" t="s">
        <v>169</v>
      </c>
      <c r="R45" s="49" t="s">
        <v>169</v>
      </c>
      <c r="S45" s="49" t="s">
        <v>169</v>
      </c>
      <c r="T45" s="49" t="s">
        <v>169</v>
      </c>
      <c r="U45" s="49" t="s">
        <v>169</v>
      </c>
      <c r="V45" s="49" t="s">
        <v>169</v>
      </c>
      <c r="W45" s="49" t="s">
        <v>169</v>
      </c>
      <c r="X45" s="49" t="s">
        <v>169</v>
      </c>
      <c r="Y45" s="49" t="s">
        <v>169</v>
      </c>
      <c r="Z45" s="49" t="s">
        <v>169</v>
      </c>
      <c r="AA45" s="49" t="s">
        <v>169</v>
      </c>
      <c r="AB45" s="35" t="s">
        <v>153</v>
      </c>
      <c r="AC45" s="234">
        <f>0.912142283704975+0.1</f>
        <v>1.0121422837049749</v>
      </c>
      <c r="AD45" s="234">
        <v>3.8388331588235598</v>
      </c>
      <c r="AE45" s="234">
        <v>4.0051927874005901</v>
      </c>
      <c r="AF45" s="234">
        <f>3.94271675801701+0.1</f>
        <v>4.0427167580170096</v>
      </c>
      <c r="AG45" s="234">
        <f>5.20394374833433-0.1</f>
        <v>5.1039437483343306</v>
      </c>
      <c r="AH45" s="234">
        <f>4.5228120536156+0.1</f>
        <v>4.6228120536155997</v>
      </c>
      <c r="AI45" s="234">
        <v>4.0723242540726003</v>
      </c>
      <c r="AJ45" s="234">
        <v>2.6246712272678199</v>
      </c>
      <c r="AK45" s="234">
        <v>3.6990424501478301</v>
      </c>
      <c r="AL45" s="234">
        <f>3.64615705548819+0.1</f>
        <v>3.7461570554881902</v>
      </c>
      <c r="AM45" s="234">
        <f>3.36570018754161-0.1</f>
        <v>3.2657001875416101</v>
      </c>
      <c r="AN45" s="234">
        <v>3.28523133853031</v>
      </c>
      <c r="AO45" s="234">
        <v>3.8341153735433702</v>
      </c>
      <c r="AP45" s="234">
        <f>3.46747860114787-0.1</f>
        <v>3.3674786011478699</v>
      </c>
      <c r="AQ45" s="234">
        <v>1.82515641765466</v>
      </c>
      <c r="AR45" s="234">
        <f>2.34210453307755+0.1</f>
        <v>2.4421045330775502</v>
      </c>
      <c r="AS45" s="234">
        <v>2.6608868795096101</v>
      </c>
      <c r="AT45" s="234">
        <v>1.0381701753905599</v>
      </c>
      <c r="AU45" s="234">
        <f>0.262795904223667-0.1</f>
        <v>0.16279590422366699</v>
      </c>
      <c r="AV45" s="234">
        <f>2.01186367277679+0.1</f>
        <v>2.1118636727767899</v>
      </c>
      <c r="AW45" s="234">
        <v>2.4916425123636698</v>
      </c>
      <c r="AX45" s="234">
        <v>2.9826891084251002</v>
      </c>
      <c r="AY45" s="234">
        <v>2.6301547705974002</v>
      </c>
      <c r="AZ45" s="234">
        <v>2.30862950496507</v>
      </c>
      <c r="BA45" s="234">
        <v>4.3132118601842704</v>
      </c>
      <c r="BB45" s="234">
        <v>-0.11069257175779799</v>
      </c>
      <c r="BC45" s="234">
        <v>6.7169814664258496</v>
      </c>
      <c r="BD45" s="234">
        <v>5.0047154591542196</v>
      </c>
      <c r="BE45" s="234">
        <v>6.5169671997545402</v>
      </c>
      <c r="BF45" s="234">
        <v>5.2546935508555297</v>
      </c>
      <c r="BG45" s="234">
        <v>4.6541850681139696</v>
      </c>
      <c r="BH45" s="234">
        <v>4.7586658895549103</v>
      </c>
      <c r="BI45" s="234">
        <v>4.1586447487356404</v>
      </c>
    </row>
    <row r="46" spans="1:61" x14ac:dyDescent="0.25">
      <c r="A46" s="167" t="s">
        <v>210</v>
      </c>
      <c r="B46" s="49" t="s">
        <v>169</v>
      </c>
      <c r="C46" s="49" t="s">
        <v>169</v>
      </c>
      <c r="D46" s="49" t="s">
        <v>169</v>
      </c>
      <c r="E46" s="49" t="s">
        <v>169</v>
      </c>
      <c r="F46" s="49" t="s">
        <v>169</v>
      </c>
      <c r="G46" s="49" t="s">
        <v>169</v>
      </c>
      <c r="H46" s="49" t="s">
        <v>169</v>
      </c>
      <c r="I46" s="49" t="s">
        <v>169</v>
      </c>
      <c r="J46" s="49" t="s">
        <v>169</v>
      </c>
      <c r="K46" s="49" t="s">
        <v>169</v>
      </c>
      <c r="L46" s="49" t="s">
        <v>169</v>
      </c>
      <c r="M46" s="49" t="s">
        <v>169</v>
      </c>
      <c r="N46" s="49" t="s">
        <v>169</v>
      </c>
      <c r="O46" s="49" t="s">
        <v>169</v>
      </c>
      <c r="P46" s="49" t="s">
        <v>169</v>
      </c>
      <c r="Q46" s="49" t="s">
        <v>169</v>
      </c>
      <c r="R46" s="49" t="s">
        <v>169</v>
      </c>
      <c r="S46" s="49" t="s">
        <v>169</v>
      </c>
      <c r="T46" s="49" t="s">
        <v>169</v>
      </c>
      <c r="U46" s="49" t="s">
        <v>169</v>
      </c>
      <c r="V46" s="49" t="s">
        <v>169</v>
      </c>
      <c r="W46" s="49" t="s">
        <v>169</v>
      </c>
      <c r="X46" s="49" t="s">
        <v>169</v>
      </c>
      <c r="Y46" s="49" t="s">
        <v>169</v>
      </c>
      <c r="Z46" s="49" t="s">
        <v>169</v>
      </c>
      <c r="AA46" s="49" t="s">
        <v>169</v>
      </c>
      <c r="AB46" s="35" t="s">
        <v>153</v>
      </c>
      <c r="AC46" s="234">
        <v>0.139877924720233</v>
      </c>
      <c r="AD46" s="234">
        <v>1.0156658767043001</v>
      </c>
      <c r="AE46" s="234">
        <v>1.8392229799545801</v>
      </c>
      <c r="AF46" s="234">
        <v>2.48561110484142</v>
      </c>
      <c r="AG46" s="234">
        <v>3.7535104774248902</v>
      </c>
      <c r="AH46" s="234">
        <v>3.1420045638055298</v>
      </c>
      <c r="AI46" s="234">
        <v>3.9313373630525601</v>
      </c>
      <c r="AJ46" s="234">
        <v>2.8872380529992201</v>
      </c>
      <c r="AK46" s="234">
        <v>3.1827806762863</v>
      </c>
      <c r="AL46" s="234">
        <v>1.9051264059875701</v>
      </c>
      <c r="AM46" s="234">
        <v>1.1512275634412801</v>
      </c>
      <c r="AN46" s="234">
        <v>1.55288192501402</v>
      </c>
      <c r="AO46" s="234">
        <v>3.0105839346207302</v>
      </c>
      <c r="AP46" s="234">
        <v>2.70662243251572</v>
      </c>
      <c r="AQ46" s="234">
        <v>0.29148484796222002</v>
      </c>
      <c r="AR46" s="234">
        <v>0.85290439132847995</v>
      </c>
      <c r="AS46" s="234">
        <v>1.3080058981698599</v>
      </c>
      <c r="AT46" s="234">
        <v>-0.394905547482716</v>
      </c>
      <c r="AU46" s="234">
        <v>1.01954267712173</v>
      </c>
      <c r="AV46" s="234">
        <v>0.86678361366205103</v>
      </c>
      <c r="AW46" s="234">
        <v>2.3035990547590801</v>
      </c>
      <c r="AX46" s="234">
        <v>0.90000000000024805</v>
      </c>
      <c r="AY46" s="234">
        <v>4.1380995032980996</v>
      </c>
      <c r="AZ46" s="234">
        <v>3.0109741477359</v>
      </c>
      <c r="BA46" s="234">
        <v>2.17997831586568</v>
      </c>
      <c r="BB46" s="234">
        <v>1.6816641670833199</v>
      </c>
      <c r="BC46" s="234">
        <v>4.7763979613807797</v>
      </c>
      <c r="BD46" s="234">
        <v>3.61329216569463</v>
      </c>
      <c r="BE46" s="234">
        <v>6.1381060928197604</v>
      </c>
      <c r="BF46" s="234">
        <v>4.9316054515320999</v>
      </c>
      <c r="BG46" s="234">
        <v>4.3449681734386001</v>
      </c>
      <c r="BH46" s="234">
        <v>4.4480438597241099</v>
      </c>
      <c r="BI46" s="234">
        <v>3.8392223734279001</v>
      </c>
    </row>
    <row r="47" spans="1:61" x14ac:dyDescent="0.25">
      <c r="A47" s="167" t="s">
        <v>235</v>
      </c>
      <c r="B47" s="176" t="s">
        <v>169</v>
      </c>
      <c r="C47" s="176" t="s">
        <v>169</v>
      </c>
      <c r="D47" s="176" t="s">
        <v>169</v>
      </c>
      <c r="E47" s="176" t="s">
        <v>169</v>
      </c>
      <c r="F47" s="176" t="s">
        <v>169</v>
      </c>
      <c r="G47" s="176" t="s">
        <v>169</v>
      </c>
      <c r="H47" s="176" t="s">
        <v>169</v>
      </c>
      <c r="I47" s="176" t="s">
        <v>169</v>
      </c>
      <c r="J47" s="176" t="s">
        <v>169</v>
      </c>
      <c r="K47" s="176" t="s">
        <v>169</v>
      </c>
      <c r="L47" s="176" t="s">
        <v>169</v>
      </c>
      <c r="M47" s="176" t="s">
        <v>169</v>
      </c>
      <c r="N47" s="176" t="s">
        <v>169</v>
      </c>
      <c r="O47" s="176" t="s">
        <v>169</v>
      </c>
      <c r="P47" s="176" t="s">
        <v>169</v>
      </c>
      <c r="Q47" s="176" t="s">
        <v>169</v>
      </c>
      <c r="R47" s="176" t="s">
        <v>169</v>
      </c>
      <c r="S47" s="176" t="s">
        <v>169</v>
      </c>
      <c r="T47" s="176" t="s">
        <v>169</v>
      </c>
      <c r="U47" s="176" t="s">
        <v>169</v>
      </c>
      <c r="V47" s="176" t="s">
        <v>169</v>
      </c>
      <c r="W47" s="176" t="s">
        <v>169</v>
      </c>
      <c r="X47" s="176" t="s">
        <v>169</v>
      </c>
      <c r="Y47" s="176" t="s">
        <v>169</v>
      </c>
      <c r="Z47" s="176" t="s">
        <v>169</v>
      </c>
      <c r="AA47" s="176" t="s">
        <v>169</v>
      </c>
      <c r="AB47" s="35" t="s">
        <v>153</v>
      </c>
      <c r="AC47" s="234">
        <f>2.25082508250836-0.2</f>
        <v>2.0508250825083598</v>
      </c>
      <c r="AD47" s="234">
        <v>1.54518396554997</v>
      </c>
      <c r="AE47" s="234">
        <f>1.66510318949338+0.1</f>
        <v>1.7651031894933802</v>
      </c>
      <c r="AF47" s="234">
        <f>2.0164383561643-0.1</f>
        <v>1.9164383561642997</v>
      </c>
      <c r="AG47" s="234">
        <v>4.0153543108237804</v>
      </c>
      <c r="AH47" s="234">
        <v>3.8949036176393599</v>
      </c>
      <c r="AI47" s="234">
        <f>3.24886550740935+0.1</f>
        <v>3.3488655074093501</v>
      </c>
      <c r="AJ47" s="234">
        <f>2.53840769259104+0.1</f>
        <v>2.63840769259104</v>
      </c>
      <c r="AK47" s="234">
        <f>1.62103746397699+0.1</f>
        <v>1.7210374639769901</v>
      </c>
      <c r="AL47" s="234">
        <v>2.2054495724128</v>
      </c>
      <c r="AM47" s="234">
        <v>1.8984787024966601</v>
      </c>
      <c r="AN47" s="234">
        <v>2.4984745223240998</v>
      </c>
      <c r="AO47" s="234">
        <v>3.2097028848604201</v>
      </c>
      <c r="AP47" s="234">
        <v>0.11286677214554799</v>
      </c>
      <c r="AQ47" s="234">
        <v>1.5423678516158801</v>
      </c>
      <c r="AR47" s="234">
        <v>1.57340188249417</v>
      </c>
      <c r="AS47" s="234">
        <v>1.2020725411306901</v>
      </c>
      <c r="AT47" s="234">
        <v>0.81960091762556297</v>
      </c>
      <c r="AU47" s="234">
        <v>6.4294297416855897E-2</v>
      </c>
      <c r="AV47" s="234">
        <v>0.132144969424042</v>
      </c>
      <c r="AW47" s="234">
        <v>-7.5616413136925201E-2</v>
      </c>
      <c r="AX47" s="234">
        <v>1.2565098673025501</v>
      </c>
      <c r="AY47" s="234">
        <v>2.2647578320629198</v>
      </c>
      <c r="AZ47" s="234">
        <v>2.42430339220234</v>
      </c>
      <c r="BA47" s="234">
        <v>1.7496315327537399</v>
      </c>
      <c r="BB47" s="234">
        <v>3.8293361704311302</v>
      </c>
      <c r="BC47" s="234">
        <v>7.7179189996046302</v>
      </c>
      <c r="BD47" s="234">
        <v>4.7794035763304699</v>
      </c>
      <c r="BE47" s="234">
        <v>3.4770691229420301</v>
      </c>
      <c r="BF47" s="234">
        <v>1.9960541455122001</v>
      </c>
      <c r="BG47" s="234">
        <v>1.99920139839984</v>
      </c>
      <c r="BH47" s="234">
        <v>2.0040245187655299</v>
      </c>
      <c r="BI47" s="234">
        <v>1.9998040452727099</v>
      </c>
    </row>
    <row r="48" spans="1:61" x14ac:dyDescent="0.25">
      <c r="A48" s="167" t="s">
        <v>236</v>
      </c>
      <c r="B48" s="49" t="s">
        <v>169</v>
      </c>
      <c r="C48" s="49" t="s">
        <v>169</v>
      </c>
      <c r="D48" s="49" t="s">
        <v>169</v>
      </c>
      <c r="E48" s="49" t="s">
        <v>169</v>
      </c>
      <c r="F48" s="49" t="s">
        <v>169</v>
      </c>
      <c r="G48" s="49" t="s">
        <v>169</v>
      </c>
      <c r="H48" s="49" t="s">
        <v>169</v>
      </c>
      <c r="I48" s="49" t="s">
        <v>169</v>
      </c>
      <c r="J48" s="49" t="s">
        <v>169</v>
      </c>
      <c r="K48" s="49" t="s">
        <v>169</v>
      </c>
      <c r="L48" s="49" t="s">
        <v>169</v>
      </c>
      <c r="M48" s="49" t="s">
        <v>169</v>
      </c>
      <c r="N48" s="49" t="s">
        <v>169</v>
      </c>
      <c r="O48" s="49" t="s">
        <v>169</v>
      </c>
      <c r="P48" s="49" t="s">
        <v>169</v>
      </c>
      <c r="Q48" s="49" t="s">
        <v>169</v>
      </c>
      <c r="R48" s="49" t="s">
        <v>169</v>
      </c>
      <c r="S48" s="49" t="s">
        <v>169</v>
      </c>
      <c r="T48" s="49" t="s">
        <v>169</v>
      </c>
      <c r="U48" s="49" t="s">
        <v>169</v>
      </c>
      <c r="V48" s="49" t="s">
        <v>169</v>
      </c>
      <c r="W48" s="49" t="s">
        <v>169</v>
      </c>
      <c r="X48" s="49" t="s">
        <v>169</v>
      </c>
      <c r="Y48" s="49" t="s">
        <v>169</v>
      </c>
      <c r="Z48" s="49" t="s">
        <v>169</v>
      </c>
      <c r="AA48" s="49" t="s">
        <v>169</v>
      </c>
      <c r="AB48" s="35" t="s">
        <v>153</v>
      </c>
      <c r="AC48" s="234">
        <v>1.9439178992088699</v>
      </c>
      <c r="AD48" s="234">
        <f>1.69085280982102+0.4</f>
        <v>2.09085280982102</v>
      </c>
      <c r="AE48" s="234">
        <f>-0.687666782189167+0.3</f>
        <v>-0.387666782189167</v>
      </c>
      <c r="AF48" s="234">
        <f>2.79212619682396+0.1</f>
        <v>2.89212619682396</v>
      </c>
      <c r="AG48" s="234">
        <v>4.7596243257030499</v>
      </c>
      <c r="AH48" s="234">
        <f>3.21013271102497-0.1</f>
        <v>3.1101327110249701</v>
      </c>
      <c r="AI48" s="234">
        <f>4.5450045432692+0.1</f>
        <v>4.6450045432691995</v>
      </c>
      <c r="AJ48" s="234">
        <f>3.59115455792203-0.3</f>
        <v>3.29115455792203</v>
      </c>
      <c r="AK48" s="234">
        <f>1.96273885808076-0.1</f>
        <v>1.86273885808076</v>
      </c>
      <c r="AL48" s="234">
        <f>2.74431003947089+0.3</f>
        <v>3.04431003947089</v>
      </c>
      <c r="AM48" s="234">
        <f>1.52606533562116+0.1</f>
        <v>1.6260653356211601</v>
      </c>
      <c r="AN48" s="234">
        <v>2.4933300656597299</v>
      </c>
      <c r="AO48" s="234">
        <f>3.74386323836646-0.1</f>
        <v>3.64386323836646</v>
      </c>
      <c r="AP48" s="234">
        <v>1.4666510062929501</v>
      </c>
      <c r="AQ48" s="234">
        <f>2.7849722539202-0.3</f>
        <v>2.4849722539202004</v>
      </c>
      <c r="AR48" s="234">
        <f>1.32638471207216-0.1</f>
        <v>1.2263847120721598</v>
      </c>
      <c r="AS48" s="234">
        <f>2.73771199358588+0.1</f>
        <v>2.8377119935858799</v>
      </c>
      <c r="AT48" s="234">
        <f>0.336306431371747+0.5</f>
        <v>0.83630643137174698</v>
      </c>
      <c r="AU48" s="234">
        <v>0.31600856841516001</v>
      </c>
      <c r="AV48" s="234">
        <v>0.89973874279090105</v>
      </c>
      <c r="AW48" s="234">
        <v>2.6090216193053899</v>
      </c>
      <c r="AX48" s="234">
        <v>1.95872567930757</v>
      </c>
      <c r="AY48" s="234">
        <v>2.47069755177671</v>
      </c>
      <c r="AZ48" s="234">
        <v>2.85236246589555</v>
      </c>
      <c r="BA48" s="234">
        <v>-0.14774770537683299</v>
      </c>
      <c r="BB48" s="234">
        <v>4.5817788909133599</v>
      </c>
      <c r="BC48" s="234">
        <v>8.1708179073715499</v>
      </c>
      <c r="BD48" s="234">
        <v>5.0444120283324798</v>
      </c>
      <c r="BE48" s="234">
        <v>3.1275872993212301</v>
      </c>
      <c r="BF48" s="234">
        <v>2.44622229234963</v>
      </c>
      <c r="BG48" s="234">
        <v>1.96067282921724</v>
      </c>
      <c r="BH48" s="234">
        <v>2.1285267360895901</v>
      </c>
      <c r="BI48" s="234">
        <v>2.0931770625611801</v>
      </c>
    </row>
    <row r="49" spans="1:61" x14ac:dyDescent="0.25">
      <c r="A49" s="167" t="s">
        <v>48</v>
      </c>
      <c r="B49" s="49" t="s">
        <v>169</v>
      </c>
      <c r="C49" s="49" t="s">
        <v>169</v>
      </c>
      <c r="D49" s="49" t="s">
        <v>169</v>
      </c>
      <c r="E49" s="49" t="s">
        <v>169</v>
      </c>
      <c r="F49" s="49" t="s">
        <v>169</v>
      </c>
      <c r="G49" s="49" t="s">
        <v>169</v>
      </c>
      <c r="H49" s="49" t="s">
        <v>169</v>
      </c>
      <c r="I49" s="49" t="s">
        <v>169</v>
      </c>
      <c r="J49" s="49" t="s">
        <v>169</v>
      </c>
      <c r="K49" s="49" t="s">
        <v>169</v>
      </c>
      <c r="L49" s="49" t="s">
        <v>169</v>
      </c>
      <c r="M49" s="49" t="s">
        <v>169</v>
      </c>
      <c r="N49" s="49" t="s">
        <v>169</v>
      </c>
      <c r="O49" s="49" t="s">
        <v>169</v>
      </c>
      <c r="P49" s="49" t="s">
        <v>169</v>
      </c>
      <c r="Q49" s="49" t="s">
        <v>169</v>
      </c>
      <c r="R49" s="49" t="s">
        <v>169</v>
      </c>
      <c r="S49" s="49" t="s">
        <v>169</v>
      </c>
      <c r="T49" s="49" t="s">
        <v>169</v>
      </c>
      <c r="U49" s="49" t="s">
        <v>169</v>
      </c>
      <c r="V49" s="49" t="s">
        <v>169</v>
      </c>
      <c r="W49" s="49" t="s">
        <v>169</v>
      </c>
      <c r="X49" s="49" t="s">
        <v>169</v>
      </c>
      <c r="Y49" s="49" t="s">
        <v>169</v>
      </c>
      <c r="Z49" s="49" t="s">
        <v>169</v>
      </c>
      <c r="AA49" s="49" t="s">
        <v>169</v>
      </c>
      <c r="AB49" s="35" t="s">
        <v>153</v>
      </c>
      <c r="AC49" s="234">
        <v>0.83429008802164994</v>
      </c>
      <c r="AD49" s="234">
        <v>0.226278532032609</v>
      </c>
      <c r="AE49" s="234">
        <v>0.61059824089562098</v>
      </c>
      <c r="AF49" s="234">
        <v>1.3772010440572999</v>
      </c>
      <c r="AG49" s="234">
        <v>3.33760449122562</v>
      </c>
      <c r="AH49" s="234">
        <v>3.9217907471223601</v>
      </c>
      <c r="AI49" s="234">
        <v>2.7588493458060799</v>
      </c>
      <c r="AJ49" s="234">
        <v>2.1541203267236</v>
      </c>
      <c r="AK49" s="234">
        <v>0.84441388375571202</v>
      </c>
      <c r="AL49" s="234">
        <v>1.21771560899311</v>
      </c>
      <c r="AM49" s="234">
        <v>2.3932006262580301</v>
      </c>
      <c r="AN49" s="234">
        <v>2.8161691434510399</v>
      </c>
      <c r="AO49" s="234">
        <v>3.5369931228865998</v>
      </c>
      <c r="AP49" s="234">
        <v>0.96185864751181505</v>
      </c>
      <c r="AQ49" s="234">
        <v>3.0548717613148</v>
      </c>
      <c r="AR49" s="234">
        <v>0.92979124852512496</v>
      </c>
      <c r="AS49" s="234">
        <v>0.78727569911738504</v>
      </c>
      <c r="AT49" s="234">
        <v>1.5835198331684901</v>
      </c>
      <c r="AU49" s="234">
        <v>0.27347949774547697</v>
      </c>
      <c r="AV49" s="234">
        <v>-0.29324266893323597</v>
      </c>
      <c r="AW49" s="234">
        <v>-0.20608558613167699</v>
      </c>
      <c r="AX49" s="234">
        <v>1.32292941277827</v>
      </c>
      <c r="AY49" s="234">
        <v>2.1567976495355801</v>
      </c>
      <c r="AZ49" s="234">
        <v>2.24926536895107</v>
      </c>
      <c r="BA49" s="234">
        <v>1.5189862123928399</v>
      </c>
      <c r="BB49" s="234">
        <v>3.2136355809746702</v>
      </c>
      <c r="BC49" s="234">
        <v>6.2982774659820402</v>
      </c>
      <c r="BD49" s="234">
        <v>4.0881167178357298</v>
      </c>
      <c r="BE49" s="234">
        <v>3.05738611516351</v>
      </c>
      <c r="BF49" s="234">
        <v>1.90271274430749</v>
      </c>
      <c r="BG49" s="234">
        <v>1.8935797908624199</v>
      </c>
      <c r="BH49" s="234">
        <v>1.9098592254947599</v>
      </c>
      <c r="BI49" s="234">
        <v>1.90043079111668</v>
      </c>
    </row>
    <row r="50" spans="1:61" x14ac:dyDescent="0.25">
      <c r="A50" s="167" t="s">
        <v>49</v>
      </c>
      <c r="B50" s="49" t="s">
        <v>169</v>
      </c>
      <c r="C50" s="49" t="s">
        <v>169</v>
      </c>
      <c r="D50" s="49" t="s">
        <v>169</v>
      </c>
      <c r="E50" s="49" t="s">
        <v>169</v>
      </c>
      <c r="F50" s="49" t="s">
        <v>169</v>
      </c>
      <c r="G50" s="49" t="s">
        <v>169</v>
      </c>
      <c r="H50" s="49" t="s">
        <v>169</v>
      </c>
      <c r="I50" s="49" t="s">
        <v>169</v>
      </c>
      <c r="J50" s="49" t="s">
        <v>169</v>
      </c>
      <c r="K50" s="49" t="s">
        <v>169</v>
      </c>
      <c r="L50" s="49" t="s">
        <v>169</v>
      </c>
      <c r="M50" s="49" t="s">
        <v>169</v>
      </c>
      <c r="N50" s="49" t="s">
        <v>169</v>
      </c>
      <c r="O50" s="49" t="s">
        <v>169</v>
      </c>
      <c r="P50" s="49" t="s">
        <v>169</v>
      </c>
      <c r="Q50" s="49" t="s">
        <v>169</v>
      </c>
      <c r="R50" s="49" t="s">
        <v>169</v>
      </c>
      <c r="S50" s="49" t="s">
        <v>169</v>
      </c>
      <c r="T50" s="49" t="s">
        <v>169</v>
      </c>
      <c r="U50" s="49" t="s">
        <v>169</v>
      </c>
      <c r="V50" s="49" t="s">
        <v>169</v>
      </c>
      <c r="W50" s="49" t="s">
        <v>169</v>
      </c>
      <c r="X50" s="49" t="s">
        <v>169</v>
      </c>
      <c r="Y50" s="49" t="s">
        <v>169</v>
      </c>
      <c r="Z50" s="49" t="s">
        <v>169</v>
      </c>
      <c r="AA50" s="49" t="s">
        <v>169</v>
      </c>
      <c r="AB50" s="35" t="s">
        <v>153</v>
      </c>
      <c r="AC50" s="234">
        <v>1.09971223561802</v>
      </c>
      <c r="AD50" s="234">
        <v>1.94932643829</v>
      </c>
      <c r="AE50" s="234">
        <v>1.5673548127881101</v>
      </c>
      <c r="AF50" s="234">
        <v>1.8856234309112501</v>
      </c>
      <c r="AG50" s="234">
        <v>3.3120064845255599</v>
      </c>
      <c r="AH50" s="234">
        <v>3.46460467172203</v>
      </c>
      <c r="AI50" s="234">
        <v>3.7193255210174598</v>
      </c>
      <c r="AJ50" s="234">
        <v>2.3939731087996998</v>
      </c>
      <c r="AK50" s="234">
        <v>1.49267011920944</v>
      </c>
      <c r="AL50" s="234">
        <v>1.6942499613315001</v>
      </c>
      <c r="AM50" s="234">
        <v>2.4506202239309198</v>
      </c>
      <c r="AN50" s="234">
        <v>2.3078240934619698</v>
      </c>
      <c r="AO50" s="234">
        <v>2.2257775644812301</v>
      </c>
      <c r="AP50" s="234">
        <v>0.189523853824691</v>
      </c>
      <c r="AQ50" s="234">
        <v>1.8007644460752901</v>
      </c>
      <c r="AR50" s="234">
        <v>0.87130334043534796</v>
      </c>
      <c r="AS50" s="234">
        <v>1.3275472105172901</v>
      </c>
      <c r="AT50" s="234">
        <v>1.2196029723203301</v>
      </c>
      <c r="AU50" s="234">
        <v>0.59631790274527996</v>
      </c>
      <c r="AV50" s="234">
        <v>4.86188353125971E-2</v>
      </c>
      <c r="AW50" s="234">
        <v>0.378943912828622</v>
      </c>
      <c r="AX50" s="234">
        <v>1.2846566548465601</v>
      </c>
      <c r="AY50" s="234">
        <v>2.5975212142050199</v>
      </c>
      <c r="AZ50" s="234">
        <v>2.8389893375532198</v>
      </c>
      <c r="BA50" s="234">
        <v>1.94065594587569</v>
      </c>
      <c r="BB50" s="234">
        <v>3.0889745798637702</v>
      </c>
      <c r="BC50" s="234">
        <v>6.6682232619838899</v>
      </c>
      <c r="BD50" s="234">
        <v>5.9858028991306202</v>
      </c>
      <c r="BE50" s="234">
        <v>3.3976275036015702</v>
      </c>
      <c r="BF50" s="234">
        <v>2.0816864722432298</v>
      </c>
      <c r="BG50" s="234">
        <v>2.7157580836605599</v>
      </c>
      <c r="BH50" s="234">
        <v>2.6532184610632799</v>
      </c>
      <c r="BI50" s="234">
        <v>2.3648174084383702</v>
      </c>
    </row>
    <row r="51" spans="1:61" x14ac:dyDescent="0.25">
      <c r="A51" s="169" t="s">
        <v>237</v>
      </c>
      <c r="B51" s="49" t="s">
        <v>169</v>
      </c>
      <c r="C51" s="49" t="s">
        <v>153</v>
      </c>
      <c r="D51" s="49" t="s">
        <v>153</v>
      </c>
      <c r="E51" s="49" t="s">
        <v>153</v>
      </c>
      <c r="F51" s="49" t="s">
        <v>153</v>
      </c>
      <c r="G51" s="49" t="s">
        <v>153</v>
      </c>
      <c r="H51" s="49" t="s">
        <v>153</v>
      </c>
      <c r="I51" s="49" t="s">
        <v>153</v>
      </c>
      <c r="J51" s="49" t="s">
        <v>153</v>
      </c>
      <c r="K51" s="49" t="s">
        <v>153</v>
      </c>
      <c r="L51" s="49" t="s">
        <v>153</v>
      </c>
      <c r="M51" s="49" t="s">
        <v>153</v>
      </c>
      <c r="N51" s="49" t="s">
        <v>153</v>
      </c>
      <c r="O51" s="49" t="s">
        <v>153</v>
      </c>
      <c r="P51" s="49" t="s">
        <v>153</v>
      </c>
      <c r="Q51" s="49" t="s">
        <v>153</v>
      </c>
      <c r="R51" s="49" t="s">
        <v>153</v>
      </c>
      <c r="S51" s="49" t="s">
        <v>153</v>
      </c>
      <c r="T51" s="49" t="s">
        <v>153</v>
      </c>
      <c r="U51" s="49" t="s">
        <v>153</v>
      </c>
      <c r="V51" s="49" t="s">
        <v>153</v>
      </c>
      <c r="W51" s="49" t="s">
        <v>153</v>
      </c>
      <c r="X51" s="49" t="s">
        <v>153</v>
      </c>
      <c r="Y51" s="49" t="s">
        <v>153</v>
      </c>
      <c r="Z51" s="49" t="s">
        <v>153</v>
      </c>
      <c r="AA51" s="49" t="s">
        <v>169</v>
      </c>
      <c r="AB51" s="35" t="s">
        <v>153</v>
      </c>
      <c r="AC51" s="234">
        <v>0</v>
      </c>
      <c r="AD51" s="234">
        <v>0</v>
      </c>
      <c r="AE51" s="234">
        <v>0</v>
      </c>
      <c r="AF51" s="234">
        <v>0</v>
      </c>
      <c r="AG51" s="234">
        <v>0</v>
      </c>
      <c r="AH51" s="234">
        <v>0</v>
      </c>
      <c r="AI51" s="234">
        <v>0</v>
      </c>
      <c r="AJ51" s="234">
        <v>0</v>
      </c>
      <c r="AK51" s="234">
        <v>0</v>
      </c>
      <c r="AL51" s="234">
        <v>0</v>
      </c>
      <c r="AM51" s="234">
        <v>0</v>
      </c>
      <c r="AN51" s="234">
        <v>0</v>
      </c>
      <c r="AO51" s="234">
        <v>0</v>
      </c>
      <c r="AP51" s="234">
        <v>0</v>
      </c>
      <c r="AQ51" s="234">
        <v>0</v>
      </c>
      <c r="AR51" s="234">
        <v>0.58092479232244498</v>
      </c>
      <c r="AS51" s="234">
        <v>-7.10108922252184E-3</v>
      </c>
      <c r="AT51" s="234">
        <v>4.6000000834500003E-2</v>
      </c>
      <c r="AU51" s="234">
        <v>1.025E-2</v>
      </c>
      <c r="AV51" s="234">
        <v>-0.2195</v>
      </c>
      <c r="AW51" s="234">
        <v>-0.61413711650668101</v>
      </c>
      <c r="AX51" s="234">
        <v>-0.75353079631720798</v>
      </c>
      <c r="AY51" s="234">
        <v>-0.67714166666666598</v>
      </c>
      <c r="AZ51" s="234">
        <v>-0.63812499999999905</v>
      </c>
      <c r="BA51" s="234">
        <v>-0.62291666666666601</v>
      </c>
      <c r="BB51" s="234">
        <v>-0.70406666666666595</v>
      </c>
      <c r="BC51" s="234">
        <v>-9.9958333333333302E-2</v>
      </c>
      <c r="BD51" s="234">
        <v>3.1579999999999999</v>
      </c>
      <c r="BE51" s="234">
        <v>3.5448333333333299</v>
      </c>
      <c r="BF51" s="234">
        <v>2.9506666666666699</v>
      </c>
      <c r="BG51" s="234">
        <v>2.66258333333333</v>
      </c>
      <c r="BH51" s="234">
        <v>2.5773333333333301</v>
      </c>
      <c r="BI51" s="234">
        <v>2.6149166666666699</v>
      </c>
    </row>
    <row r="52" spans="1:61" x14ac:dyDescent="0.25">
      <c r="A52" s="167"/>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3"/>
      <c r="AC52" s="83"/>
      <c r="AD52" s="83"/>
      <c r="AE52" s="83"/>
      <c r="AF52" s="83"/>
      <c r="AG52" s="83"/>
      <c r="AH52" s="83"/>
      <c r="AI52" s="83"/>
      <c r="AJ52" s="83"/>
      <c r="AK52" s="83"/>
      <c r="AL52" s="83"/>
      <c r="AM52" s="83"/>
      <c r="AN52" s="83"/>
      <c r="AO52" s="83"/>
      <c r="AP52" s="83"/>
      <c r="AQ52" s="83"/>
      <c r="AR52" s="50"/>
      <c r="AS52" s="50"/>
      <c r="AT52" s="91"/>
      <c r="AU52" s="91"/>
      <c r="AV52" s="91"/>
      <c r="AW52" s="50"/>
      <c r="AX52" s="50"/>
      <c r="AY52" s="50"/>
      <c r="AZ52" s="50"/>
      <c r="BA52" s="50"/>
      <c r="BB52" s="50"/>
      <c r="BC52" s="50"/>
      <c r="BD52" s="50"/>
      <c r="BE52" s="50"/>
      <c r="BF52" s="50"/>
      <c r="BG52" s="50"/>
      <c r="BH52" s="50"/>
      <c r="BI52" s="50"/>
    </row>
    <row r="53" spans="1:61" x14ac:dyDescent="0.25">
      <c r="A53" s="167"/>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6"/>
      <c r="AC53" s="86"/>
      <c r="AD53" s="92"/>
      <c r="AE53" s="92"/>
      <c r="AF53" s="92"/>
      <c r="AG53" s="92"/>
      <c r="AH53" s="92"/>
      <c r="AI53" s="92"/>
      <c r="AJ53" s="92"/>
      <c r="AK53" s="92"/>
      <c r="AL53" s="92"/>
      <c r="AM53" s="92"/>
      <c r="AN53" s="92"/>
      <c r="AO53" s="92"/>
      <c r="AP53" s="92"/>
      <c r="AQ53" s="50"/>
      <c r="AR53" s="50"/>
      <c r="AS53" s="50"/>
      <c r="AT53" s="50"/>
      <c r="AU53" s="50"/>
      <c r="AV53" s="50"/>
      <c r="AW53" s="50"/>
      <c r="AX53" s="50"/>
      <c r="AY53" s="50"/>
      <c r="AZ53" s="50"/>
      <c r="BA53" s="50"/>
      <c r="BB53" s="50"/>
      <c r="BC53" s="50"/>
      <c r="BD53" s="50"/>
      <c r="BE53" s="50"/>
      <c r="BF53" s="50"/>
      <c r="BG53" s="50"/>
      <c r="BH53" s="50"/>
      <c r="BI53" s="50"/>
    </row>
    <row r="54" spans="1:61" ht="30" x14ac:dyDescent="0.25">
      <c r="A54" s="170" t="s">
        <v>238</v>
      </c>
      <c r="B54" s="93"/>
      <c r="C54" s="93"/>
      <c r="D54" s="93"/>
      <c r="E54" s="93"/>
      <c r="F54" s="93"/>
      <c r="G54" s="93"/>
      <c r="H54" s="93"/>
      <c r="I54" s="93"/>
      <c r="J54" s="93"/>
      <c r="K54" s="93"/>
      <c r="L54" s="93"/>
      <c r="M54" s="93"/>
      <c r="N54" s="93"/>
      <c r="O54" s="93"/>
      <c r="P54" s="93"/>
      <c r="Q54" s="93"/>
      <c r="R54" s="93"/>
      <c r="S54" s="93"/>
      <c r="T54" s="93"/>
      <c r="U54" s="93"/>
      <c r="V54" s="93"/>
      <c r="W54" s="93"/>
      <c r="X54" s="93"/>
      <c r="Y54" s="93"/>
      <c r="Z54" s="93"/>
      <c r="AA54" s="93"/>
      <c r="AB54" s="94"/>
      <c r="AC54" s="94"/>
      <c r="AD54" s="94"/>
      <c r="AE54" s="94"/>
      <c r="AF54" s="94"/>
      <c r="AG54" s="94"/>
      <c r="AH54" s="94"/>
      <c r="AI54" s="94"/>
      <c r="AJ54" s="94"/>
      <c r="AK54" s="94"/>
      <c r="AL54" s="94"/>
      <c r="AM54" s="94"/>
      <c r="AN54" s="94"/>
      <c r="AO54" s="94"/>
      <c r="AP54" s="94"/>
      <c r="AQ54" s="94"/>
      <c r="AR54" s="94"/>
      <c r="AS54" s="94"/>
      <c r="AT54" s="94"/>
      <c r="AU54" s="91"/>
      <c r="AV54" s="91"/>
      <c r="AW54" s="50"/>
      <c r="AX54" s="50"/>
      <c r="AY54" s="50"/>
      <c r="AZ54" s="50"/>
      <c r="BA54" s="50"/>
      <c r="BB54" s="50"/>
      <c r="BC54" s="50"/>
      <c r="BD54" s="50"/>
      <c r="BE54" s="50"/>
      <c r="BF54" s="50"/>
      <c r="BG54" s="50"/>
      <c r="BH54" s="50"/>
      <c r="BI54" s="50"/>
    </row>
    <row r="55" spans="1:61" ht="30" x14ac:dyDescent="0.25">
      <c r="A55" s="170" t="s">
        <v>239</v>
      </c>
      <c r="B55" s="93"/>
      <c r="C55" s="93"/>
      <c r="D55" s="93"/>
      <c r="E55" s="93"/>
      <c r="F55" s="93"/>
      <c r="G55" s="93"/>
      <c r="H55" s="93"/>
      <c r="I55" s="93"/>
      <c r="J55" s="93"/>
      <c r="K55" s="93"/>
      <c r="L55" s="93"/>
      <c r="M55" s="93"/>
      <c r="N55" s="93"/>
      <c r="O55" s="93"/>
      <c r="P55" s="93"/>
      <c r="Q55" s="93"/>
      <c r="R55" s="93"/>
      <c r="S55" s="93"/>
      <c r="T55" s="93"/>
      <c r="U55" s="93"/>
      <c r="V55" s="93"/>
      <c r="W55" s="93"/>
      <c r="X55" s="93"/>
      <c r="Y55" s="93"/>
      <c r="Z55" s="93"/>
      <c r="AA55" s="93"/>
      <c r="AB55" s="94"/>
      <c r="AC55" s="50"/>
      <c r="AD55" s="50"/>
      <c r="AE55" s="50"/>
      <c r="AF55" s="50"/>
      <c r="AG55" s="50"/>
      <c r="AH55" s="50"/>
      <c r="AI55" s="50"/>
      <c r="AJ55" s="50"/>
      <c r="AK55" s="50"/>
      <c r="AL55" s="50"/>
      <c r="AM55" s="50"/>
      <c r="AN55" s="50"/>
      <c r="AO55" s="50"/>
      <c r="AP55" s="50"/>
      <c r="AQ55" s="50"/>
      <c r="AR55" s="50"/>
      <c r="AS55" s="50"/>
      <c r="AT55" s="50"/>
      <c r="AU55" s="50"/>
      <c r="AV55" s="50"/>
      <c r="AW55" s="50"/>
      <c r="AX55" s="50"/>
      <c r="AY55" s="50"/>
      <c r="AZ55" s="50"/>
      <c r="BA55" s="50"/>
      <c r="BB55" s="50"/>
      <c r="BC55" s="50"/>
      <c r="BD55" s="50"/>
      <c r="BE55" s="50"/>
      <c r="BF55" s="50"/>
      <c r="BG55" s="50"/>
      <c r="BH55" s="50"/>
      <c r="BI55" s="50"/>
    </row>
    <row r="56" spans="1:61" ht="75" x14ac:dyDescent="0.25">
      <c r="A56" s="170" t="s">
        <v>447</v>
      </c>
      <c r="B56" s="93"/>
      <c r="C56" s="93"/>
      <c r="D56" s="93"/>
      <c r="E56" s="93"/>
      <c r="F56" s="93"/>
      <c r="G56" s="93"/>
      <c r="H56" s="93"/>
      <c r="I56" s="93"/>
      <c r="J56" s="93"/>
      <c r="K56" s="93"/>
      <c r="L56" s="93"/>
      <c r="M56" s="93"/>
      <c r="N56" s="93"/>
      <c r="O56" s="93"/>
      <c r="P56" s="93"/>
      <c r="Q56" s="93"/>
      <c r="R56" s="93"/>
      <c r="S56" s="93"/>
      <c r="T56" s="93"/>
      <c r="U56" s="93"/>
      <c r="V56" s="93"/>
      <c r="W56" s="93"/>
      <c r="X56" s="93"/>
      <c r="Y56" s="93"/>
      <c r="Z56" s="93"/>
      <c r="AA56" s="93"/>
      <c r="AB56" s="94"/>
      <c r="AC56" s="94"/>
      <c r="AD56" s="94"/>
      <c r="AE56" s="94"/>
      <c r="AF56" s="94"/>
      <c r="AG56" s="94"/>
      <c r="AH56" s="94"/>
      <c r="AI56" s="94"/>
      <c r="AJ56" s="94"/>
      <c r="AK56" s="94"/>
      <c r="AL56" s="94"/>
      <c r="AM56" s="94"/>
      <c r="AN56" s="94"/>
      <c r="AO56" s="94"/>
      <c r="AP56" s="94"/>
      <c r="AQ56" s="94"/>
      <c r="AR56" s="94"/>
      <c r="AS56" s="94"/>
      <c r="AT56" s="94"/>
      <c r="AU56" s="50"/>
      <c r="AV56" s="50"/>
      <c r="AW56" s="50"/>
      <c r="AX56" s="50"/>
      <c r="AY56" s="50"/>
      <c r="AZ56" s="50"/>
      <c r="BA56" s="50"/>
      <c r="BB56" s="50"/>
      <c r="BC56" s="50"/>
      <c r="BD56" s="50"/>
      <c r="BE56" s="50"/>
      <c r="BF56" s="50"/>
      <c r="BG56" s="50"/>
      <c r="BH56" s="50"/>
      <c r="BI56" s="50"/>
    </row>
    <row r="57" spans="1:61" ht="30" x14ac:dyDescent="0.25">
      <c r="A57" s="170" t="s">
        <v>443</v>
      </c>
    </row>
  </sheetData>
  <pageMargins left="0.39370078740157483" right="0.35433070866141736" top="0.39370078740157483" bottom="0.19685039370078741" header="0.51181102362204722" footer="0.51181102362204722"/>
  <pageSetup paperSize="9" scale="65"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AF837-1B7B-448E-A969-456025406155}">
  <dimension ref="A1:AD41"/>
  <sheetViews>
    <sheetView workbookViewId="0">
      <pane xSplit="1" ySplit="3" topLeftCell="H4" activePane="bottomRight" state="frozen"/>
      <selection pane="topRight"/>
      <selection pane="bottomLeft"/>
      <selection pane="bottomRight"/>
    </sheetView>
  </sheetViews>
  <sheetFormatPr defaultRowHeight="15" x14ac:dyDescent="0.25"/>
  <cols>
    <col min="1" max="1" width="75.140625" style="31" customWidth="1"/>
    <col min="2" max="29" width="8" style="31" customWidth="1"/>
    <col min="30" max="16384" width="9.140625" style="31"/>
  </cols>
  <sheetData>
    <row r="1" spans="1:30" x14ac:dyDescent="0.25">
      <c r="A1" s="235" t="str">
        <f>HYPERLINK("#'contents'!A1","to contents")</f>
        <v>to contents</v>
      </c>
    </row>
    <row r="2" spans="1:30" x14ac:dyDescent="0.25">
      <c r="A2" s="2" t="s">
        <v>496</v>
      </c>
    </row>
    <row r="3" spans="1:30" x14ac:dyDescent="0.25">
      <c r="B3" s="32"/>
      <c r="C3" s="32"/>
      <c r="D3" s="32"/>
      <c r="E3" s="32"/>
      <c r="F3" s="32"/>
      <c r="G3" s="32"/>
      <c r="H3" s="32"/>
      <c r="I3" s="32"/>
      <c r="J3" s="32"/>
      <c r="K3" s="32"/>
      <c r="L3" s="32"/>
      <c r="M3" s="32"/>
      <c r="N3" s="32"/>
      <c r="O3" s="32"/>
      <c r="P3" s="32"/>
      <c r="Q3" s="32"/>
      <c r="R3" s="32"/>
      <c r="S3" s="32"/>
      <c r="T3" s="32"/>
      <c r="U3" s="32"/>
      <c r="V3" s="32"/>
      <c r="W3" s="32"/>
      <c r="X3" s="32"/>
      <c r="Y3" s="32"/>
      <c r="Z3" s="32"/>
      <c r="AA3" s="32"/>
      <c r="AB3" s="32"/>
      <c r="AC3" s="32"/>
    </row>
    <row r="4" spans="1:30" x14ac:dyDescent="0.25">
      <c r="A4" s="39"/>
      <c r="B4" s="39">
        <v>2000</v>
      </c>
      <c r="C4" s="39">
        <v>2001</v>
      </c>
      <c r="D4" s="39">
        <v>2002</v>
      </c>
      <c r="E4" s="39">
        <v>2003</v>
      </c>
      <c r="F4" s="39">
        <v>2004</v>
      </c>
      <c r="G4" s="39">
        <v>2005</v>
      </c>
      <c r="H4" s="39">
        <v>2006</v>
      </c>
      <c r="I4" s="39">
        <v>2007</v>
      </c>
      <c r="J4" s="39">
        <v>2008</v>
      </c>
      <c r="K4" s="39">
        <v>2009</v>
      </c>
      <c r="L4" s="39">
        <v>2010</v>
      </c>
      <c r="M4" s="39">
        <v>2011</v>
      </c>
      <c r="N4" s="39">
        <v>2012</v>
      </c>
      <c r="O4" s="39">
        <v>2013</v>
      </c>
      <c r="P4" s="39">
        <v>2014</v>
      </c>
      <c r="Q4" s="39">
        <v>2015</v>
      </c>
      <c r="R4" s="39">
        <v>2016</v>
      </c>
      <c r="S4" s="39">
        <v>2017</v>
      </c>
      <c r="T4" s="39">
        <v>2018</v>
      </c>
      <c r="U4" s="39">
        <v>2019</v>
      </c>
      <c r="V4" s="39">
        <v>2020</v>
      </c>
      <c r="W4" s="39">
        <v>2021</v>
      </c>
      <c r="X4" s="39">
        <v>2022</v>
      </c>
      <c r="Y4" s="39">
        <v>2023</v>
      </c>
      <c r="Z4" s="39">
        <v>2024</v>
      </c>
      <c r="AA4" s="39">
        <v>2025</v>
      </c>
      <c r="AB4" s="39">
        <v>2026</v>
      </c>
      <c r="AC4" s="39">
        <v>2027</v>
      </c>
      <c r="AD4" s="31">
        <v>2028</v>
      </c>
    </row>
    <row r="5" spans="1:30" x14ac:dyDescent="0.25">
      <c r="A5" s="187"/>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row>
    <row r="6" spans="1:30" x14ac:dyDescent="0.25">
      <c r="A6" s="191"/>
      <c r="B6" s="39"/>
      <c r="C6" s="39"/>
      <c r="D6" s="39"/>
      <c r="E6" s="39"/>
      <c r="F6" s="39"/>
      <c r="G6" s="39"/>
      <c r="H6" s="39"/>
      <c r="I6" s="39"/>
      <c r="J6" s="39"/>
      <c r="K6" s="39"/>
      <c r="L6" s="39"/>
      <c r="M6" s="39"/>
      <c r="N6" s="39"/>
      <c r="O6" s="39"/>
      <c r="P6" s="39"/>
      <c r="Q6" s="39"/>
      <c r="R6" s="39"/>
      <c r="S6" s="39"/>
      <c r="T6" s="39"/>
      <c r="U6" s="39"/>
      <c r="V6" s="39"/>
      <c r="W6" s="39"/>
      <c r="X6" s="39"/>
      <c r="Y6" s="39"/>
      <c r="Z6" s="39"/>
      <c r="AA6" s="39"/>
      <c r="AB6" s="39"/>
      <c r="AC6" s="39"/>
    </row>
    <row r="7" spans="1:30" x14ac:dyDescent="0.25">
      <c r="A7" s="168" t="s">
        <v>240</v>
      </c>
      <c r="B7" s="39"/>
      <c r="C7" s="39"/>
      <c r="D7" s="39"/>
      <c r="E7" s="39"/>
      <c r="F7" s="39"/>
      <c r="G7" s="39"/>
      <c r="H7" s="39"/>
      <c r="I7" s="39"/>
      <c r="J7" s="39"/>
      <c r="K7" s="39"/>
      <c r="L7" s="39"/>
      <c r="M7" s="39"/>
      <c r="N7" s="39"/>
      <c r="O7" s="39"/>
      <c r="P7" s="39"/>
      <c r="Q7" s="39"/>
      <c r="R7" s="39"/>
      <c r="S7" s="39"/>
      <c r="T7" s="39"/>
      <c r="U7" s="39"/>
      <c r="V7" s="39"/>
      <c r="W7" s="39"/>
      <c r="X7" s="39"/>
      <c r="Y7" s="39"/>
      <c r="Z7" s="39"/>
      <c r="AA7" s="39"/>
      <c r="AB7" s="39"/>
      <c r="AC7" s="39"/>
    </row>
    <row r="8" spans="1:30" x14ac:dyDescent="0.25">
      <c r="A8" s="39"/>
      <c r="B8" s="39"/>
      <c r="C8" s="39"/>
      <c r="D8" s="39"/>
      <c r="E8" s="39"/>
      <c r="F8" s="39"/>
      <c r="G8" s="39"/>
      <c r="H8" s="39"/>
      <c r="I8" s="39"/>
      <c r="J8" s="39"/>
      <c r="K8" s="39"/>
      <c r="L8" s="39"/>
      <c r="M8" s="39"/>
      <c r="N8" s="39"/>
      <c r="O8" s="39"/>
      <c r="P8" s="39"/>
      <c r="Q8" s="39"/>
      <c r="R8" s="39"/>
      <c r="S8" s="39"/>
      <c r="T8" s="39"/>
      <c r="U8" s="39"/>
      <c r="V8" s="39"/>
      <c r="W8" s="39"/>
      <c r="X8" s="39"/>
      <c r="Y8" s="39"/>
      <c r="Z8" s="39"/>
      <c r="AA8" s="39"/>
      <c r="AB8" s="39"/>
      <c r="AC8" s="39"/>
    </row>
    <row r="9" spans="1:30" x14ac:dyDescent="0.25">
      <c r="A9" s="168" t="s">
        <v>241</v>
      </c>
      <c r="B9" s="192">
        <v>13.1767870851558</v>
      </c>
      <c r="C9" s="192">
        <v>11.7979335147059</v>
      </c>
      <c r="D9" s="192">
        <v>12.183111098641699</v>
      </c>
      <c r="E9" s="192">
        <v>12.2283106957484</v>
      </c>
      <c r="F9" s="192">
        <v>12.0927060116263</v>
      </c>
      <c r="G9" s="192">
        <v>12.1189072385753</v>
      </c>
      <c r="H9" s="192">
        <v>11.6326172280738</v>
      </c>
      <c r="I9" s="192">
        <v>11.643004819324499</v>
      </c>
      <c r="J9" s="192">
        <v>12.024759016047501</v>
      </c>
      <c r="K9" s="192">
        <v>12.886455910628101</v>
      </c>
      <c r="L9" s="192">
        <v>12.9425341929825</v>
      </c>
      <c r="M9" s="192">
        <v>12.9013335080781</v>
      </c>
      <c r="N9" s="192">
        <v>12.9539549305173</v>
      </c>
      <c r="O9" s="192">
        <v>13.296291670351099</v>
      </c>
      <c r="P9" s="192">
        <v>13.187944913519701</v>
      </c>
      <c r="Q9" s="192">
        <v>13.302017323486201</v>
      </c>
      <c r="R9" s="192">
        <v>13.387415413034001</v>
      </c>
      <c r="S9" s="192">
        <v>13.7060960843539</v>
      </c>
      <c r="T9" s="192">
        <v>13.334332488788601</v>
      </c>
      <c r="U9" s="192">
        <v>13.048440754794299</v>
      </c>
      <c r="V9" s="192">
        <v>13.5354600580016</v>
      </c>
      <c r="W9" s="192">
        <v>12.795160047186499</v>
      </c>
      <c r="X9" s="192">
        <v>12.3044309681191</v>
      </c>
      <c r="Y9" s="192">
        <v>12.0584144716296</v>
      </c>
      <c r="Z9" s="192">
        <v>11.9813124645105</v>
      </c>
      <c r="AA9" s="192">
        <v>12.3681950333969</v>
      </c>
      <c r="AB9" s="192">
        <v>12.6692020204783</v>
      </c>
      <c r="AC9" s="192">
        <v>12.8187210164606</v>
      </c>
      <c r="AD9" s="192">
        <v>12.9366108820325</v>
      </c>
    </row>
    <row r="10" spans="1:30" x14ac:dyDescent="0.25">
      <c r="A10" s="168" t="s">
        <v>242</v>
      </c>
      <c r="B10" s="192">
        <v>3.9709562020057199</v>
      </c>
      <c r="C10" s="192">
        <v>3.81587985415486</v>
      </c>
      <c r="D10" s="192">
        <v>3.8765846465138298</v>
      </c>
      <c r="E10" s="192">
        <v>3.7493418615086802</v>
      </c>
      <c r="F10" s="192">
        <v>3.70007897431632</v>
      </c>
      <c r="G10" s="192">
        <v>3.4756926606918199</v>
      </c>
      <c r="H10" s="192">
        <v>3.0912879397000199</v>
      </c>
      <c r="I10" s="192">
        <v>2.9720432191487198</v>
      </c>
      <c r="J10" s="192">
        <v>2.9555097512676598</v>
      </c>
      <c r="K10" s="192">
        <v>2.6805176348581501</v>
      </c>
      <c r="L10" s="192">
        <v>2.7528719994086202</v>
      </c>
      <c r="M10" s="192">
        <v>2.6360825245764499</v>
      </c>
      <c r="N10" s="192">
        <v>2.8467025752474102</v>
      </c>
      <c r="O10" s="192">
        <v>2.5427617645198</v>
      </c>
      <c r="P10" s="192">
        <v>3.0256417892667802</v>
      </c>
      <c r="Q10" s="192">
        <v>3.0002551233754602</v>
      </c>
      <c r="R10" s="192">
        <v>3.1946658158475398</v>
      </c>
      <c r="S10" s="192">
        <v>3.1736268976598101</v>
      </c>
      <c r="T10" s="192">
        <v>3.2504421908895198</v>
      </c>
      <c r="U10" s="192">
        <v>3.3551235771257799</v>
      </c>
      <c r="V10" s="192">
        <v>3.48963629744014</v>
      </c>
      <c r="W10" s="192">
        <v>3.1346666099999201</v>
      </c>
      <c r="X10" s="192">
        <v>3.22550020917032</v>
      </c>
      <c r="Y10" s="192">
        <v>3.3025310094705702</v>
      </c>
      <c r="Z10" s="192">
        <v>3.3925867081913901</v>
      </c>
      <c r="AA10" s="192">
        <v>3.4360674451588999</v>
      </c>
      <c r="AB10" s="192">
        <v>3.46944703526353</v>
      </c>
      <c r="AC10" s="192">
        <v>3.4844427490702201</v>
      </c>
      <c r="AD10" s="192">
        <v>3.4865799970783802</v>
      </c>
    </row>
    <row r="11" spans="1:30" x14ac:dyDescent="0.25">
      <c r="A11" s="168" t="s">
        <v>243</v>
      </c>
      <c r="B11" s="192">
        <v>2.3254064649441299</v>
      </c>
      <c r="C11" s="192">
        <v>2.2071839313025401</v>
      </c>
      <c r="D11" s="192">
        <v>2.15350293432734</v>
      </c>
      <c r="E11" s="192">
        <v>2.5588424562693599</v>
      </c>
      <c r="F11" s="192">
        <v>2.2983793261111201</v>
      </c>
      <c r="G11" s="192">
        <v>2.1534518218921299</v>
      </c>
      <c r="H11" s="192">
        <v>4.22909403194957</v>
      </c>
      <c r="I11" s="192">
        <v>4.2925206324595901</v>
      </c>
      <c r="J11" s="192">
        <v>4.5420412300408799</v>
      </c>
      <c r="K11" s="192">
        <v>4.6696604901719097</v>
      </c>
      <c r="L11" s="192">
        <v>4.7824814960254196</v>
      </c>
      <c r="M11" s="192">
        <v>5.1886727176836196</v>
      </c>
      <c r="N11" s="192">
        <v>5.42493789875736</v>
      </c>
      <c r="O11" s="192">
        <v>5.53429942328337</v>
      </c>
      <c r="P11" s="192">
        <v>5.1736255881827402</v>
      </c>
      <c r="Q11" s="192">
        <v>5.0103766912847298</v>
      </c>
      <c r="R11" s="192">
        <v>5.1241146516417997</v>
      </c>
      <c r="S11" s="192">
        <v>5.14491713021543</v>
      </c>
      <c r="T11" s="192">
        <v>5.19078485814362</v>
      </c>
      <c r="U11" s="192">
        <v>5.2324873471044402</v>
      </c>
      <c r="V11" s="192">
        <v>5.4311827552006804</v>
      </c>
      <c r="W11" s="192">
        <v>5.3056156363465004</v>
      </c>
      <c r="X11" s="192">
        <v>4.9928589983401999</v>
      </c>
      <c r="Y11" s="192">
        <v>5.08591275105666</v>
      </c>
      <c r="Z11" s="192">
        <v>5.1306254632753996</v>
      </c>
      <c r="AA11" s="192">
        <v>5.2489386457203899</v>
      </c>
      <c r="AB11" s="192">
        <v>5.4012029965024704</v>
      </c>
      <c r="AC11" s="192">
        <v>5.4375538820684097</v>
      </c>
      <c r="AD11" s="192">
        <v>5.4870248528112304</v>
      </c>
    </row>
    <row r="12" spans="1:30" x14ac:dyDescent="0.25">
      <c r="A12" s="168" t="s">
        <v>244</v>
      </c>
      <c r="B12" s="192">
        <v>3.4364512054016898</v>
      </c>
      <c r="C12" s="192">
        <v>3.2808930005540802</v>
      </c>
      <c r="D12" s="192">
        <v>2.7026541644300899</v>
      </c>
      <c r="E12" s="192">
        <v>2.3194799802856001</v>
      </c>
      <c r="F12" s="192">
        <v>2.5027954958289</v>
      </c>
      <c r="G12" s="192">
        <v>2.7854617366768402</v>
      </c>
      <c r="H12" s="192">
        <v>2.7101887647490299</v>
      </c>
      <c r="I12" s="192">
        <v>2.6994508979496699</v>
      </c>
      <c r="J12" s="192">
        <v>2.56693715863813</v>
      </c>
      <c r="K12" s="192">
        <v>1.56298554271879</v>
      </c>
      <c r="L12" s="192">
        <v>1.74415174621441</v>
      </c>
      <c r="M12" s="192">
        <v>1.66815558791375</v>
      </c>
      <c r="N12" s="192">
        <v>1.5627153634339299</v>
      </c>
      <c r="O12" s="192">
        <v>1.61962138681501</v>
      </c>
      <c r="P12" s="192">
        <v>1.95231997140985</v>
      </c>
      <c r="Q12" s="192">
        <v>2.2620027593882899</v>
      </c>
      <c r="R12" s="192">
        <v>2.9413965386532102</v>
      </c>
      <c r="S12" s="192">
        <v>2.8738217100682002</v>
      </c>
      <c r="T12" s="192">
        <v>2.96684569637475</v>
      </c>
      <c r="U12" s="192">
        <v>3.1337363400999898</v>
      </c>
      <c r="V12" s="192">
        <v>2.71113454609368</v>
      </c>
      <c r="W12" s="192">
        <v>3.5084374106206502</v>
      </c>
      <c r="X12" s="192">
        <v>3.84821224580068</v>
      </c>
      <c r="Y12" s="192">
        <v>4.5237983685755196</v>
      </c>
      <c r="Z12" s="192">
        <v>4.2683168706950498</v>
      </c>
      <c r="AA12" s="192">
        <v>4.0581878316006597</v>
      </c>
      <c r="AB12" s="192">
        <v>3.9965386496172401</v>
      </c>
      <c r="AC12" s="192">
        <v>3.9179118228800802</v>
      </c>
      <c r="AD12" s="192">
        <v>3.84230540545953</v>
      </c>
    </row>
    <row r="13" spans="1:30" x14ac:dyDescent="0.25">
      <c r="A13" s="168" t="s">
        <v>245</v>
      </c>
      <c r="B13" s="192">
        <v>11.465972872101499</v>
      </c>
      <c r="C13" s="192">
        <v>11.8728482758191</v>
      </c>
      <c r="D13" s="192">
        <v>11.743495291706701</v>
      </c>
      <c r="E13" s="192">
        <v>11.7667362180925</v>
      </c>
      <c r="F13" s="192">
        <v>11.887523947355501</v>
      </c>
      <c r="G13" s="192">
        <v>12.0110803927513</v>
      </c>
      <c r="H13" s="192">
        <v>12.1099109394299</v>
      </c>
      <c r="I13" s="192">
        <v>11.819694106626599</v>
      </c>
      <c r="J13" s="192">
        <v>11.6832870311713</v>
      </c>
      <c r="K13" s="192">
        <v>11.3937603426146</v>
      </c>
      <c r="L13" s="192">
        <v>11.3508253453215</v>
      </c>
      <c r="M13" s="192">
        <v>11.1306217027826</v>
      </c>
      <c r="N13" s="192">
        <v>10.8710101291645</v>
      </c>
      <c r="O13" s="192">
        <v>11.170042833588001</v>
      </c>
      <c r="P13" s="192">
        <v>11.626511406277899</v>
      </c>
      <c r="Q13" s="192">
        <v>11.5114607366871</v>
      </c>
      <c r="R13" s="192">
        <v>11.9611145542305</v>
      </c>
      <c r="S13" s="192">
        <v>11.964299745578799</v>
      </c>
      <c r="T13" s="192">
        <v>12.128369081134499</v>
      </c>
      <c r="U13" s="192">
        <v>12.4317543093641</v>
      </c>
      <c r="V13" s="192">
        <v>12.7546985047644</v>
      </c>
      <c r="W13" s="192">
        <v>12.6623760749931</v>
      </c>
      <c r="X13" s="192">
        <v>11.710303802935501</v>
      </c>
      <c r="Y13" s="192">
        <v>11.8960743762003</v>
      </c>
      <c r="Z13" s="192">
        <v>11.759116694247</v>
      </c>
      <c r="AA13" s="192">
        <v>11.677057479169299</v>
      </c>
      <c r="AB13" s="192">
        <v>11.604580862849</v>
      </c>
      <c r="AC13" s="192">
        <v>11.559838177705499</v>
      </c>
      <c r="AD13" s="192">
        <v>11.5610590349962</v>
      </c>
    </row>
    <row r="14" spans="1:30" x14ac:dyDescent="0.25">
      <c r="A14" s="168" t="s">
        <v>246</v>
      </c>
      <c r="B14" s="192">
        <v>2.4181041444048401</v>
      </c>
      <c r="C14" s="192">
        <v>2.5112008981470502</v>
      </c>
      <c r="D14" s="192">
        <v>2.3710083270642599</v>
      </c>
      <c r="E14" s="192">
        <v>2.1878424198236099</v>
      </c>
      <c r="F14" s="192">
        <v>2.2859198678874999</v>
      </c>
      <c r="G14" s="192">
        <v>2.4690115362322902</v>
      </c>
      <c r="H14" s="192">
        <v>2.25058421120153</v>
      </c>
      <c r="I14" s="192">
        <v>2.1113441987120001</v>
      </c>
      <c r="J14" s="192">
        <v>2.1534111737114698</v>
      </c>
      <c r="K14" s="192">
        <v>1.92813701306331</v>
      </c>
      <c r="L14" s="192">
        <v>1.94569175811218</v>
      </c>
      <c r="M14" s="192">
        <v>1.9266282161083299</v>
      </c>
      <c r="N14" s="192">
        <v>1.90285558513001</v>
      </c>
      <c r="O14" s="192">
        <v>1.9192439726161801</v>
      </c>
      <c r="P14" s="192">
        <v>2.07099886830663</v>
      </c>
      <c r="Q14" s="192">
        <v>1.85881902818518</v>
      </c>
      <c r="R14" s="192">
        <v>1.7966024646460701</v>
      </c>
      <c r="S14" s="192">
        <v>1.82900211865674</v>
      </c>
      <c r="T14" s="192">
        <v>1.9287124129759301</v>
      </c>
      <c r="U14" s="192">
        <v>2.0622620907478599</v>
      </c>
      <c r="V14" s="192">
        <v>1.9330037400562401</v>
      </c>
      <c r="W14" s="192">
        <v>1.8382850131566399</v>
      </c>
      <c r="X14" s="192">
        <v>2.5261204623895099</v>
      </c>
      <c r="Y14" s="192">
        <v>1.78798258831118</v>
      </c>
      <c r="Z14" s="192">
        <v>1.7435070848649199</v>
      </c>
      <c r="AA14" s="192">
        <v>1.71147265324612</v>
      </c>
      <c r="AB14" s="192">
        <v>1.72026025047358</v>
      </c>
      <c r="AC14" s="192">
        <v>1.71356988383834</v>
      </c>
      <c r="AD14" s="192">
        <v>1.71453820432217</v>
      </c>
    </row>
    <row r="15" spans="1:30" x14ac:dyDescent="0.25">
      <c r="A15" s="168" t="s">
        <v>95</v>
      </c>
      <c r="B15" s="192">
        <v>36.793677974013697</v>
      </c>
      <c r="C15" s="192">
        <v>35.485939474683597</v>
      </c>
      <c r="D15" s="192">
        <v>35.030356462683798</v>
      </c>
      <c r="E15" s="192">
        <v>34.810553631728098</v>
      </c>
      <c r="F15" s="192">
        <v>34.767403623125603</v>
      </c>
      <c r="G15" s="192">
        <v>35.013605386819698</v>
      </c>
      <c r="H15" s="192">
        <v>36.0236831151038</v>
      </c>
      <c r="I15" s="192">
        <v>35.538057874221103</v>
      </c>
      <c r="J15" s="192">
        <v>35.925945360876902</v>
      </c>
      <c r="K15" s="192">
        <v>35.121516934054803</v>
      </c>
      <c r="L15" s="192">
        <v>35.518556538064601</v>
      </c>
      <c r="M15" s="192">
        <v>35.451494257142897</v>
      </c>
      <c r="N15" s="192">
        <v>35.562176482250401</v>
      </c>
      <c r="O15" s="192">
        <v>36.082261051173496</v>
      </c>
      <c r="P15" s="192">
        <v>37.037042536963597</v>
      </c>
      <c r="Q15" s="192">
        <v>36.944931662406901</v>
      </c>
      <c r="R15" s="192">
        <v>38.405309438053202</v>
      </c>
      <c r="S15" s="192">
        <v>38.691763686532802</v>
      </c>
      <c r="T15" s="192">
        <v>38.799486728306903</v>
      </c>
      <c r="U15" s="192">
        <v>39.263804419236401</v>
      </c>
      <c r="V15" s="192">
        <v>39.855115901556701</v>
      </c>
      <c r="W15" s="192">
        <v>39.244540792303297</v>
      </c>
      <c r="X15" s="192">
        <v>38.607426686755304</v>
      </c>
      <c r="Y15" s="192">
        <v>38.654713565243902</v>
      </c>
      <c r="Z15" s="192">
        <v>38.2754652857842</v>
      </c>
      <c r="AA15" s="192">
        <v>38.499919088292202</v>
      </c>
      <c r="AB15" s="192">
        <v>38.861231815184198</v>
      </c>
      <c r="AC15" s="192">
        <v>38.932037532023102</v>
      </c>
      <c r="AD15" s="192">
        <v>39.0281183767</v>
      </c>
    </row>
    <row r="16" spans="1:30" x14ac:dyDescent="0.25">
      <c r="A16" s="39"/>
      <c r="B16" s="188"/>
      <c r="C16" s="188"/>
      <c r="D16" s="188"/>
      <c r="E16" s="188"/>
      <c r="F16" s="188"/>
      <c r="G16" s="188"/>
      <c r="H16" s="188"/>
      <c r="I16" s="188"/>
      <c r="J16" s="188"/>
      <c r="K16" s="188"/>
      <c r="L16" s="188"/>
      <c r="M16" s="188"/>
      <c r="N16" s="188"/>
      <c r="O16" s="188"/>
      <c r="P16" s="188"/>
      <c r="Q16" s="188"/>
      <c r="R16" s="188"/>
      <c r="S16" s="188"/>
      <c r="T16" s="188"/>
      <c r="U16" s="39"/>
      <c r="V16" s="39"/>
      <c r="W16" s="39"/>
      <c r="X16" s="39"/>
      <c r="Y16" s="39"/>
      <c r="Z16" s="39"/>
      <c r="AA16" s="39"/>
      <c r="AB16" s="39"/>
      <c r="AC16" s="39"/>
      <c r="AD16" s="39"/>
    </row>
    <row r="17" spans="1:30" x14ac:dyDescent="0.25">
      <c r="A17" s="168" t="s">
        <v>247</v>
      </c>
      <c r="B17" s="188"/>
      <c r="C17" s="188"/>
      <c r="D17" s="188"/>
      <c r="E17" s="188"/>
      <c r="F17" s="188"/>
      <c r="G17" s="188"/>
      <c r="H17" s="188"/>
      <c r="I17" s="188"/>
      <c r="J17" s="188"/>
      <c r="K17" s="188"/>
      <c r="L17" s="188"/>
      <c r="M17" s="188"/>
      <c r="N17" s="188"/>
      <c r="O17" s="188"/>
      <c r="P17" s="188"/>
      <c r="Q17" s="188"/>
      <c r="R17" s="188"/>
      <c r="S17" s="188"/>
      <c r="T17" s="188"/>
      <c r="U17" s="39"/>
      <c r="V17" s="39"/>
      <c r="W17" s="39"/>
      <c r="X17" s="39"/>
      <c r="Y17" s="39"/>
      <c r="Z17" s="39"/>
      <c r="AA17" s="39"/>
      <c r="AB17" s="39"/>
      <c r="AC17" s="39"/>
      <c r="AD17" s="39"/>
    </row>
    <row r="18" spans="1:30" x14ac:dyDescent="0.25">
      <c r="A18" s="39"/>
      <c r="B18" s="188"/>
      <c r="C18" s="188"/>
      <c r="D18" s="188"/>
      <c r="E18" s="188"/>
      <c r="F18" s="188"/>
      <c r="G18" s="188"/>
      <c r="H18" s="188"/>
      <c r="I18" s="188"/>
      <c r="J18" s="188"/>
      <c r="K18" s="188"/>
      <c r="L18" s="188"/>
      <c r="M18" s="188"/>
      <c r="N18" s="188"/>
      <c r="O18" s="188"/>
      <c r="P18" s="188"/>
      <c r="Q18" s="188"/>
      <c r="R18" s="188"/>
      <c r="S18" s="188"/>
      <c r="T18" s="188"/>
      <c r="U18" s="39"/>
      <c r="V18" s="39"/>
      <c r="W18" s="39"/>
      <c r="X18" s="39"/>
      <c r="Y18" s="39"/>
      <c r="Z18" s="39"/>
      <c r="AA18" s="39"/>
      <c r="AB18" s="39"/>
      <c r="AC18" s="39"/>
      <c r="AD18" s="39"/>
    </row>
    <row r="19" spans="1:30" x14ac:dyDescent="0.25">
      <c r="A19" s="168" t="s">
        <v>241</v>
      </c>
      <c r="B19" s="193">
        <v>-0.28152354710908101</v>
      </c>
      <c r="C19" s="193">
        <v>-1.5070086711720501</v>
      </c>
      <c r="D19" s="193">
        <v>0.29146411019078899</v>
      </c>
      <c r="E19" s="193">
        <v>0.170036011142148</v>
      </c>
      <c r="F19" s="193">
        <v>0.23508162102076999</v>
      </c>
      <c r="G19" s="193">
        <v>0.20138934033449701</v>
      </c>
      <c r="H19" s="193">
        <v>-0.293236300253436</v>
      </c>
      <c r="I19" s="193">
        <v>-2.6235871152671199E-2</v>
      </c>
      <c r="J19" s="193">
        <v>0.30986975950595202</v>
      </c>
      <c r="K19" s="193">
        <v>0.127346943702526</v>
      </c>
      <c r="L19" s="193">
        <v>0.52985544141337604</v>
      </c>
      <c r="M19" s="193">
        <v>-0.16994022354628699</v>
      </c>
      <c r="N19" s="193">
        <v>0.17541818066023199</v>
      </c>
      <c r="O19" s="193">
        <v>0.41907254825594897</v>
      </c>
      <c r="P19" s="193">
        <v>0.16100810426687301</v>
      </c>
      <c r="Q19" s="193">
        <v>5.0075132994911398E-2</v>
      </c>
      <c r="R19" s="193">
        <v>-0.52191457503055005</v>
      </c>
      <c r="S19" s="193">
        <v>0.44349510519829299</v>
      </c>
      <c r="T19" s="193">
        <v>-0.38649951477040401</v>
      </c>
      <c r="U19" s="193">
        <v>-0.555820096118815</v>
      </c>
      <c r="V19" s="193">
        <v>-0.47589638575464599</v>
      </c>
      <c r="W19" s="193">
        <v>-0.41556876428138201</v>
      </c>
      <c r="X19" s="193">
        <v>-3.97707069925647E-2</v>
      </c>
      <c r="Y19" s="193">
        <v>-2.0633564613188701E-2</v>
      </c>
      <c r="Z19" s="193">
        <v>0.12756078869166099</v>
      </c>
      <c r="AA19" s="193">
        <v>0.13473001451936101</v>
      </c>
      <c r="AB19" s="193">
        <v>9.2460518192020794E-2</v>
      </c>
      <c r="AC19" s="193">
        <v>5.35160243026414E-2</v>
      </c>
      <c r="AD19" s="193">
        <v>2.21365246700711E-2</v>
      </c>
    </row>
    <row r="20" spans="1:30" x14ac:dyDescent="0.25">
      <c r="A20" s="168" t="s">
        <v>242</v>
      </c>
      <c r="B20" s="193">
        <v>6.8148019234299398E-3</v>
      </c>
      <c r="C20" s="193">
        <v>-0.18127451566015601</v>
      </c>
      <c r="D20" s="193">
        <v>-2.0269796900064498E-2</v>
      </c>
      <c r="E20" s="193">
        <v>-0.14303130680831799</v>
      </c>
      <c r="F20" s="193">
        <v>8.0975156490708203E-2</v>
      </c>
      <c r="G20" s="193">
        <v>2.50610256080833E-2</v>
      </c>
      <c r="H20" s="193">
        <v>-0.24110749469488099</v>
      </c>
      <c r="I20" s="193">
        <v>-0.138448454013884</v>
      </c>
      <c r="J20" s="193">
        <v>4.0109727538479002E-2</v>
      </c>
      <c r="K20" s="193">
        <v>-0.42821720709890898</v>
      </c>
      <c r="L20" s="193">
        <v>0.100229754081832</v>
      </c>
      <c r="M20" s="193">
        <v>-7.94685592792094E-2</v>
      </c>
      <c r="N20" s="193">
        <v>0.17424208783149001</v>
      </c>
      <c r="O20" s="193">
        <v>-0.26601691359121299</v>
      </c>
      <c r="P20" s="193">
        <v>0.52993127548401697</v>
      </c>
      <c r="Q20" s="193">
        <v>-3.2610637917684197E-2</v>
      </c>
      <c r="R20" s="193">
        <v>0.19666438649986601</v>
      </c>
      <c r="S20" s="193">
        <v>6.1857886853291598E-2</v>
      </c>
      <c r="T20" s="193">
        <v>8.1623418673270505E-3</v>
      </c>
      <c r="U20" s="193">
        <v>9.5020975804503402E-2</v>
      </c>
      <c r="V20" s="193">
        <v>0.11295053840146101</v>
      </c>
      <c r="W20" s="193">
        <v>-0.20818100435165901</v>
      </c>
      <c r="X20" s="193">
        <v>0.217265984819145</v>
      </c>
      <c r="Y20" s="193">
        <v>3.1859319613224302E-2</v>
      </c>
      <c r="Z20" s="193">
        <v>1.60102288686364E-2</v>
      </c>
      <c r="AA20" s="193">
        <v>-2.16613430553198E-2</v>
      </c>
      <c r="AB20" s="193">
        <v>9.1827907982298604E-3</v>
      </c>
      <c r="AC20" s="193">
        <v>1.4841378747255799E-3</v>
      </c>
      <c r="AD20" s="193">
        <v>-1.08513203952856E-2</v>
      </c>
    </row>
    <row r="21" spans="1:30" x14ac:dyDescent="0.25">
      <c r="A21" s="168" t="s">
        <v>243</v>
      </c>
      <c r="B21" s="193">
        <v>0.160828620755814</v>
      </c>
      <c r="C21" s="193">
        <v>-0.10034860768953301</v>
      </c>
      <c r="D21" s="193">
        <v>1.61405449677102E-2</v>
      </c>
      <c r="E21" s="193">
        <v>0.39770830823550601</v>
      </c>
      <c r="F21" s="193">
        <v>-0.181655968909673</v>
      </c>
      <c r="G21" s="193">
        <v>2.98362152664714E-2</v>
      </c>
      <c r="H21" s="193">
        <v>2.0685898223967198</v>
      </c>
      <c r="I21" s="193">
        <v>0.13076856236463799</v>
      </c>
      <c r="J21" s="193">
        <v>0.33495982295653398</v>
      </c>
      <c r="K21" s="193">
        <v>-0.12584119839143501</v>
      </c>
      <c r="L21" s="193">
        <v>9.1166343489055099E-2</v>
      </c>
      <c r="M21" s="193">
        <v>0.469406567128894</v>
      </c>
      <c r="N21" s="193">
        <v>9.4445367895846205E-2</v>
      </c>
      <c r="O21" s="193">
        <v>0.119726375287642</v>
      </c>
      <c r="P21" s="193">
        <v>-0.386343750077763</v>
      </c>
      <c r="Q21" s="193">
        <v>-0.149422937576143</v>
      </c>
      <c r="R21" s="193">
        <v>6.0906163537123401E-2</v>
      </c>
      <c r="S21" s="193">
        <v>0.110674386570768</v>
      </c>
      <c r="T21" s="193">
        <v>0.13821313453512199</v>
      </c>
      <c r="U21" s="193">
        <v>0.13176925397932701</v>
      </c>
      <c r="V21" s="193">
        <v>-0.101712813033946</v>
      </c>
      <c r="W21" s="193">
        <v>0.20643176501589999</v>
      </c>
      <c r="X21" s="193">
        <v>-7.8794613261039398E-2</v>
      </c>
      <c r="Y21" s="193">
        <v>2.81784919917091E-2</v>
      </c>
      <c r="Z21" s="193">
        <v>-0.15679367746565001</v>
      </c>
      <c r="AA21" s="193">
        <v>9.70395905725948E-2</v>
      </c>
      <c r="AB21" s="193">
        <v>0.13559270722597699</v>
      </c>
      <c r="AC21" s="193">
        <v>4.7171186529973097E-2</v>
      </c>
      <c r="AD21" s="193">
        <v>4.7918508752365599E-2</v>
      </c>
    </row>
    <row r="22" spans="1:30" x14ac:dyDescent="0.25">
      <c r="A22" s="168" t="s">
        <v>244</v>
      </c>
      <c r="B22" s="193">
        <v>-2.4124643454569099E-2</v>
      </c>
      <c r="C22" s="193">
        <v>-4.0156919347721504E-3</v>
      </c>
      <c r="D22" s="193">
        <v>-4.8967631503809396E-3</v>
      </c>
      <c r="E22" s="193">
        <v>1.8543537465216999E-2</v>
      </c>
      <c r="F22" s="193">
        <v>5.6611383340851397E-2</v>
      </c>
      <c r="G22" s="193">
        <v>-8.4855807543111103E-2</v>
      </c>
      <c r="H22" s="193">
        <v>-0.112152255551451</v>
      </c>
      <c r="I22" s="193">
        <v>7.18360459542388E-2</v>
      </c>
      <c r="J22" s="193">
        <v>-6.8979356535383701E-2</v>
      </c>
      <c r="K22" s="193">
        <v>-0.110543434568834</v>
      </c>
      <c r="L22" s="193">
        <v>-0.15518509671137601</v>
      </c>
      <c r="M22" s="193">
        <v>-4.06008615721343E-2</v>
      </c>
      <c r="N22" s="193">
        <v>0.15608525196772399</v>
      </c>
      <c r="O22" s="193">
        <v>0.224907890137478</v>
      </c>
      <c r="P22" s="193">
        <v>0.13014441264493001</v>
      </c>
      <c r="Q22" s="193">
        <v>1.74433626924199E-2</v>
      </c>
      <c r="R22" s="193">
        <v>-1.7686437975964701E-2</v>
      </c>
      <c r="S22" s="193">
        <v>-1.6113059685647E-2</v>
      </c>
      <c r="T22" s="193">
        <v>-6.6744559739015705E-2</v>
      </c>
      <c r="U22" s="193">
        <v>0.182512565540808</v>
      </c>
      <c r="V22" s="193">
        <v>-0.37209075536148001</v>
      </c>
      <c r="W22" s="193">
        <v>0.75052458850603398</v>
      </c>
      <c r="X22" s="193">
        <v>-0.12645223048579099</v>
      </c>
      <c r="Y22" s="193">
        <v>0.19086607456913801</v>
      </c>
      <c r="Z22" s="193">
        <v>4.8209846311644697E-2</v>
      </c>
      <c r="AA22" s="193">
        <v>0.124610432566989</v>
      </c>
      <c r="AB22" s="193">
        <v>-1.13787738146441E-3</v>
      </c>
      <c r="AC22" s="193">
        <v>-1.02927103025162E-2</v>
      </c>
      <c r="AD22" s="193">
        <v>-4.2618507237724302E-3</v>
      </c>
    </row>
    <row r="23" spans="1:30" x14ac:dyDescent="0.25">
      <c r="A23" s="168" t="s">
        <v>245</v>
      </c>
      <c r="B23" s="193">
        <v>6.6423906193297896E-2</v>
      </c>
      <c r="C23" s="193">
        <v>0.67493742193682904</v>
      </c>
      <c r="D23" s="193">
        <v>-4.9042584938993099E-2</v>
      </c>
      <c r="E23" s="193">
        <v>0.109485526738005</v>
      </c>
      <c r="F23" s="193">
        <v>0.118129471960953</v>
      </c>
      <c r="G23" s="193">
        <v>0.199174563900716</v>
      </c>
      <c r="H23" s="193">
        <v>6.5187901750462397E-3</v>
      </c>
      <c r="I23" s="193">
        <v>-5.9875527332322797E-3</v>
      </c>
      <c r="J23" s="193">
        <v>0.15658058368461</v>
      </c>
      <c r="K23" s="193">
        <v>5.08345205022264E-2</v>
      </c>
      <c r="L23" s="193">
        <v>-6.2054087273262601E-2</v>
      </c>
      <c r="M23" s="193">
        <v>-3.3573595138129499E-2</v>
      </c>
      <c r="N23" s="193">
        <v>0.12117369667118599</v>
      </c>
      <c r="O23" s="193">
        <v>0.878104155807652</v>
      </c>
      <c r="P23" s="193">
        <v>0.37967304754392101</v>
      </c>
      <c r="Q23" s="193">
        <v>-6.2957889094049702E-2</v>
      </c>
      <c r="R23" s="193">
        <v>0.128549234211777</v>
      </c>
      <c r="S23" s="193">
        <v>4.8282103010290303E-2</v>
      </c>
      <c r="T23" s="193">
        <v>0.10595378150122101</v>
      </c>
      <c r="U23" s="193">
        <v>0.54343225919815297</v>
      </c>
      <c r="V23" s="193">
        <v>-1.03904563769726E-2</v>
      </c>
      <c r="W23" s="193">
        <v>6.0546915638872503E-2</v>
      </c>
      <c r="X23" s="193">
        <v>-0.68303425275571605</v>
      </c>
      <c r="Y23" s="193">
        <v>0.66422978250335896</v>
      </c>
      <c r="Z23" s="193">
        <v>3.3208103658215797E-2</v>
      </c>
      <c r="AA23" s="193">
        <v>3.11011343131018E-2</v>
      </c>
      <c r="AB23" s="193">
        <v>1.7723357988021701E-2</v>
      </c>
      <c r="AC23" s="193">
        <v>1.0611504522362401E-2</v>
      </c>
      <c r="AD23" s="193">
        <v>-2.86092173014463E-4</v>
      </c>
    </row>
    <row r="24" spans="1:30" x14ac:dyDescent="0.25">
      <c r="A24" s="168" t="s">
        <v>246</v>
      </c>
      <c r="B24" s="193">
        <v>7.5727580350665299E-4</v>
      </c>
      <c r="C24" s="193">
        <v>-0.20510146556848799</v>
      </c>
      <c r="D24" s="193">
        <v>-2.7591376981954199E-2</v>
      </c>
      <c r="E24" s="193">
        <v>2.8069884136724199E-3</v>
      </c>
      <c r="F24" s="193">
        <v>1.52145256554845E-6</v>
      </c>
      <c r="G24" s="193">
        <v>2.2225918802949202E-3</v>
      </c>
      <c r="H24" s="193">
        <v>6.0085353877320597E-3</v>
      </c>
      <c r="I24" s="193">
        <v>-0.19155036558286201</v>
      </c>
      <c r="J24" s="193">
        <v>2.34507485827802E-2</v>
      </c>
      <c r="K24" s="193">
        <v>3.7082932889162097E-2</v>
      </c>
      <c r="L24" s="193">
        <v>2.34811360311886E-2</v>
      </c>
      <c r="M24" s="193">
        <v>-2.95124900850612E-2</v>
      </c>
      <c r="N24" s="193">
        <v>-7.3251850132003997E-3</v>
      </c>
      <c r="O24" s="193">
        <v>-1.9676369060563598E-2</v>
      </c>
      <c r="P24" s="193">
        <v>0.20712742424632399</v>
      </c>
      <c r="Q24" s="193">
        <v>-9.5002680326404201E-2</v>
      </c>
      <c r="R24" s="193">
        <v>-5.1144334558435499E-2</v>
      </c>
      <c r="S24" s="193">
        <v>-6.0564392372542998E-3</v>
      </c>
      <c r="T24" s="193">
        <v>-3.6868914604110903E-2</v>
      </c>
      <c r="U24" s="193">
        <v>0.15959391525879499</v>
      </c>
      <c r="V24" s="193">
        <v>-7.1819875293812299E-2</v>
      </c>
      <c r="W24" s="193">
        <v>-7.9080941548457906E-2</v>
      </c>
      <c r="X24" s="193">
        <v>0.762546466615593</v>
      </c>
      <c r="Y24" s="193">
        <v>-0.63439920975784803</v>
      </c>
      <c r="Z24" s="193">
        <v>-2.7523760938553798E-2</v>
      </c>
      <c r="AA24" s="193">
        <v>8.4443607070647693E-3</v>
      </c>
      <c r="AB24" s="193">
        <v>2.6478364666765199E-2</v>
      </c>
      <c r="AC24" s="193">
        <v>8.2227005941633399E-4</v>
      </c>
      <c r="AD24" s="193">
        <v>9.2993490016318601E-5</v>
      </c>
    </row>
    <row r="25" spans="1:30" x14ac:dyDescent="0.25">
      <c r="A25" s="168" t="s">
        <v>95</v>
      </c>
      <c r="B25" s="193">
        <v>-7.0823585887601195E-2</v>
      </c>
      <c r="C25" s="193">
        <v>-1.32281153008817</v>
      </c>
      <c r="D25" s="193">
        <v>0.205804133187106</v>
      </c>
      <c r="E25" s="193">
        <v>0.55554906518623204</v>
      </c>
      <c r="F25" s="193">
        <v>0.30914318535617502</v>
      </c>
      <c r="G25" s="193">
        <v>0.37282792944695098</v>
      </c>
      <c r="H25" s="193">
        <v>1.43462109745973</v>
      </c>
      <c r="I25" s="193">
        <v>-0.159617635163773</v>
      </c>
      <c r="J25" s="193">
        <v>0.79599128573297295</v>
      </c>
      <c r="K25" s="193">
        <v>-0.44933744296526401</v>
      </c>
      <c r="L25" s="193">
        <v>0.527493491030813</v>
      </c>
      <c r="M25" s="193">
        <v>0.116310837508073</v>
      </c>
      <c r="N25" s="193">
        <v>0.71403940001327904</v>
      </c>
      <c r="O25" s="193">
        <v>1.35611768683694</v>
      </c>
      <c r="P25" s="193">
        <v>1.0215405141083</v>
      </c>
      <c r="Q25" s="193">
        <v>-0.272475649226949</v>
      </c>
      <c r="R25" s="193">
        <v>-0.20462556331618301</v>
      </c>
      <c r="S25" s="193">
        <v>0.64213998270974204</v>
      </c>
      <c r="T25" s="193">
        <v>-0.23778373120986099</v>
      </c>
      <c r="U25" s="193">
        <v>0.55650887366277102</v>
      </c>
      <c r="V25" s="193">
        <v>-0.91895974741939601</v>
      </c>
      <c r="W25" s="193">
        <v>0.31467255897930702</v>
      </c>
      <c r="X25" s="193">
        <v>5.1760647939626703E-2</v>
      </c>
      <c r="Y25" s="193">
        <v>0.26010089430639399</v>
      </c>
      <c r="Z25" s="193">
        <v>4.0671529125954203E-2</v>
      </c>
      <c r="AA25" s="193">
        <v>0.37426418962379099</v>
      </c>
      <c r="AB25" s="193">
        <v>0.28029986148955</v>
      </c>
      <c r="AC25" s="193">
        <v>0.103312412986603</v>
      </c>
      <c r="AD25" s="193">
        <v>5.4748763620380503E-2</v>
      </c>
    </row>
    <row r="26" spans="1:30" x14ac:dyDescent="0.25">
      <c r="A26" s="189"/>
      <c r="B26" s="190"/>
      <c r="C26" s="190"/>
      <c r="D26" s="190"/>
      <c r="E26" s="190"/>
      <c r="F26" s="190"/>
      <c r="G26" s="190"/>
      <c r="H26" s="190"/>
      <c r="I26" s="190"/>
      <c r="J26" s="190"/>
      <c r="K26" s="190"/>
      <c r="L26" s="190"/>
      <c r="M26" s="190"/>
      <c r="N26" s="190"/>
      <c r="O26" s="190"/>
      <c r="P26" s="190"/>
      <c r="Q26" s="190"/>
      <c r="R26" s="190"/>
      <c r="S26" s="190"/>
      <c r="T26" s="190"/>
      <c r="U26" s="190"/>
      <c r="V26" s="190"/>
      <c r="W26" s="190"/>
      <c r="X26" s="190"/>
      <c r="Y26" s="190"/>
      <c r="Z26" s="190"/>
      <c r="AA26" s="190"/>
      <c r="AB26" s="190"/>
      <c r="AC26" s="190"/>
    </row>
    <row r="27" spans="1:30" x14ac:dyDescent="0.25">
      <c r="A27" s="34"/>
      <c r="B27" s="35"/>
      <c r="C27" s="35"/>
      <c r="D27" s="35"/>
      <c r="E27" s="35"/>
      <c r="F27" s="35"/>
      <c r="G27" s="35"/>
      <c r="H27" s="35"/>
      <c r="I27" s="35"/>
      <c r="J27" s="35"/>
      <c r="K27" s="35"/>
      <c r="L27" s="35"/>
      <c r="M27" s="35"/>
      <c r="N27" s="35"/>
      <c r="O27" s="35"/>
      <c r="P27" s="35"/>
      <c r="Q27" s="35"/>
      <c r="R27" s="35"/>
      <c r="S27" s="35"/>
      <c r="T27" s="35"/>
      <c r="U27" s="35"/>
      <c r="V27" s="35"/>
      <c r="W27" s="35"/>
      <c r="X27" s="35"/>
      <c r="Y27" s="35"/>
      <c r="Z27" s="35"/>
      <c r="AA27" s="35"/>
      <c r="AB27" s="35"/>
      <c r="AC27" s="35"/>
    </row>
    <row r="29" spans="1:30" x14ac:dyDescent="0.25">
      <c r="A29" s="34"/>
    </row>
    <row r="30" spans="1:30" x14ac:dyDescent="0.25">
      <c r="A30" s="34"/>
    </row>
    <row r="35" spans="10:29" x14ac:dyDescent="0.25">
      <c r="J35" s="35"/>
      <c r="K35" s="35"/>
      <c r="L35" s="35"/>
      <c r="M35" s="35"/>
      <c r="N35" s="35"/>
      <c r="O35" s="35"/>
      <c r="P35" s="35"/>
      <c r="Q35" s="35"/>
      <c r="R35" s="35"/>
      <c r="S35" s="35"/>
      <c r="T35" s="35"/>
      <c r="U35" s="35"/>
      <c r="V35" s="35"/>
      <c r="W35" s="35"/>
      <c r="X35" s="35"/>
      <c r="Y35" s="35"/>
      <c r="Z35" s="35"/>
      <c r="AA35" s="35"/>
      <c r="AB35" s="35"/>
      <c r="AC35" s="35"/>
    </row>
    <row r="36" spans="10:29" x14ac:dyDescent="0.25">
      <c r="J36" s="35"/>
      <c r="K36" s="35"/>
      <c r="L36" s="35"/>
      <c r="M36" s="35"/>
      <c r="N36" s="35"/>
      <c r="O36" s="35"/>
      <c r="P36" s="35"/>
      <c r="Q36" s="35"/>
      <c r="R36" s="35"/>
      <c r="S36" s="35"/>
      <c r="T36" s="35"/>
      <c r="U36" s="35"/>
      <c r="V36" s="35"/>
      <c r="W36" s="35"/>
      <c r="X36" s="35"/>
      <c r="Y36" s="35"/>
      <c r="Z36" s="35"/>
      <c r="AA36" s="35"/>
      <c r="AB36" s="35"/>
      <c r="AC36" s="35"/>
    </row>
    <row r="37" spans="10:29" x14ac:dyDescent="0.25">
      <c r="J37" s="35"/>
      <c r="K37" s="35"/>
      <c r="L37" s="35"/>
      <c r="M37" s="35"/>
      <c r="N37" s="35"/>
      <c r="O37" s="35"/>
      <c r="P37" s="35"/>
      <c r="Q37" s="35"/>
      <c r="R37" s="35"/>
      <c r="S37" s="35"/>
      <c r="T37" s="35"/>
      <c r="U37" s="35"/>
      <c r="V37" s="35"/>
      <c r="W37" s="35"/>
      <c r="X37" s="35"/>
      <c r="Y37" s="35"/>
      <c r="Z37" s="35"/>
      <c r="AA37" s="35"/>
      <c r="AB37" s="35"/>
      <c r="AC37" s="35"/>
    </row>
    <row r="38" spans="10:29" x14ac:dyDescent="0.25">
      <c r="J38" s="35"/>
      <c r="K38" s="35"/>
      <c r="L38" s="35"/>
      <c r="M38" s="35"/>
      <c r="N38" s="35"/>
      <c r="O38" s="35"/>
      <c r="P38" s="35"/>
      <c r="Q38" s="35"/>
      <c r="R38" s="35"/>
      <c r="S38" s="35"/>
      <c r="T38" s="35"/>
      <c r="U38" s="35"/>
      <c r="V38" s="35"/>
      <c r="W38" s="35"/>
      <c r="X38" s="35"/>
      <c r="Y38" s="35"/>
      <c r="Z38" s="35"/>
      <c r="AA38" s="35"/>
      <c r="AB38" s="35"/>
      <c r="AC38" s="35"/>
    </row>
    <row r="39" spans="10:29" x14ac:dyDescent="0.25">
      <c r="J39" s="35"/>
      <c r="K39" s="35"/>
      <c r="L39" s="35"/>
      <c r="M39" s="35"/>
      <c r="N39" s="35"/>
      <c r="O39" s="35"/>
      <c r="P39" s="35"/>
      <c r="Q39" s="35"/>
      <c r="R39" s="35"/>
      <c r="S39" s="35"/>
      <c r="T39" s="35"/>
      <c r="U39" s="35"/>
      <c r="V39" s="35"/>
      <c r="W39" s="35"/>
      <c r="X39" s="35"/>
      <c r="Y39" s="35"/>
      <c r="Z39" s="35"/>
      <c r="AA39" s="35"/>
      <c r="AB39" s="35"/>
      <c r="AC39" s="35"/>
    </row>
    <row r="40" spans="10:29" x14ac:dyDescent="0.25">
      <c r="J40" s="35"/>
      <c r="K40" s="35"/>
      <c r="L40" s="35"/>
      <c r="M40" s="35"/>
      <c r="N40" s="35"/>
      <c r="O40" s="35"/>
      <c r="P40" s="35"/>
      <c r="Q40" s="35"/>
      <c r="R40" s="35"/>
      <c r="S40" s="35"/>
      <c r="T40" s="35"/>
      <c r="U40" s="35"/>
      <c r="V40" s="35"/>
      <c r="W40" s="35"/>
      <c r="X40" s="35"/>
      <c r="Y40" s="35"/>
      <c r="Z40" s="35"/>
      <c r="AA40" s="35"/>
      <c r="AB40" s="35"/>
      <c r="AC40" s="35"/>
    </row>
    <row r="41" spans="10:29" x14ac:dyDescent="0.25">
      <c r="J41" s="35"/>
      <c r="K41" s="35"/>
      <c r="L41" s="35"/>
      <c r="M41" s="35"/>
      <c r="N41" s="35"/>
      <c r="O41" s="35"/>
      <c r="P41" s="35"/>
      <c r="Q41" s="35"/>
      <c r="R41" s="35"/>
      <c r="S41" s="35"/>
      <c r="T41" s="35"/>
      <c r="U41" s="35"/>
      <c r="V41" s="35"/>
      <c r="W41" s="35"/>
      <c r="X41" s="35"/>
      <c r="Y41" s="35"/>
      <c r="Z41" s="35"/>
      <c r="AA41" s="35"/>
      <c r="AB41" s="35"/>
      <c r="AC41" s="35"/>
    </row>
  </sheetData>
  <pageMargins left="0.75" right="0.75" top="1" bottom="1" header="0.5" footer="0.5"/>
  <pageSetup orientation="portrait"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08FCC-65DB-433A-B049-C135789FBCBE}">
  <dimension ref="A1:L26"/>
  <sheetViews>
    <sheetView workbookViewId="0">
      <pane xSplit="1" ySplit="2" topLeftCell="B3" activePane="bottomRight" state="frozen"/>
      <selection pane="topRight"/>
      <selection pane="bottomLeft"/>
      <selection pane="bottomRight"/>
    </sheetView>
  </sheetViews>
  <sheetFormatPr defaultRowHeight="15" x14ac:dyDescent="0.25"/>
  <cols>
    <col min="1" max="1" width="75.140625" style="31" customWidth="1"/>
    <col min="2" max="11" width="8" style="31" customWidth="1"/>
    <col min="12" max="16384" width="9.140625" style="31"/>
  </cols>
  <sheetData>
    <row r="1" spans="1:12" x14ac:dyDescent="0.25">
      <c r="A1" s="235" t="str">
        <f>HYPERLINK("#'contents'!A1","to contents")</f>
        <v>to contents</v>
      </c>
    </row>
    <row r="2" spans="1:12" ht="30" x14ac:dyDescent="0.25">
      <c r="A2" s="2" t="s">
        <v>495</v>
      </c>
      <c r="B2" s="32"/>
      <c r="C2" s="32"/>
      <c r="D2" s="32"/>
      <c r="E2" s="32"/>
      <c r="F2" s="32"/>
      <c r="G2" s="32"/>
      <c r="H2" s="32"/>
      <c r="I2" s="32"/>
      <c r="J2" s="32"/>
      <c r="K2" s="32"/>
    </row>
    <row r="3" spans="1:12" x14ac:dyDescent="0.25">
      <c r="B3" s="39">
        <v>2018</v>
      </c>
      <c r="C3" s="39">
        <v>2019</v>
      </c>
      <c r="D3" s="39">
        <v>2020</v>
      </c>
      <c r="E3" s="39">
        <v>2021</v>
      </c>
      <c r="F3" s="39">
        <v>2022</v>
      </c>
      <c r="G3" s="39">
        <v>2023</v>
      </c>
      <c r="H3" s="39">
        <v>2024</v>
      </c>
      <c r="I3" s="39">
        <v>2025</v>
      </c>
      <c r="J3" s="39">
        <v>2026</v>
      </c>
      <c r="K3" s="39">
        <v>2027</v>
      </c>
      <c r="L3" s="31">
        <v>2028</v>
      </c>
    </row>
    <row r="4" spans="1:12" x14ac:dyDescent="0.25">
      <c r="A4" s="31" t="s">
        <v>428</v>
      </c>
    </row>
    <row r="5" spans="1:12" x14ac:dyDescent="0.25">
      <c r="B5" s="35"/>
      <c r="C5" s="35"/>
      <c r="D5" s="35"/>
      <c r="E5" s="35"/>
      <c r="F5" s="35"/>
      <c r="G5" s="35"/>
      <c r="H5" s="35"/>
      <c r="I5" s="35"/>
      <c r="J5" s="35"/>
      <c r="K5" s="35"/>
    </row>
    <row r="6" spans="1:12" x14ac:dyDescent="0.25">
      <c r="A6" s="31" t="s">
        <v>429</v>
      </c>
      <c r="B6" s="192">
        <v>1.5</v>
      </c>
      <c r="C6" s="192">
        <v>3.7</v>
      </c>
      <c r="D6" s="192">
        <v>-5</v>
      </c>
      <c r="E6" s="192">
        <v>-2.1</v>
      </c>
      <c r="F6" s="192">
        <v>2.5</v>
      </c>
      <c r="G6" s="192">
        <v>4</v>
      </c>
      <c r="H6" s="192">
        <v>1.7</v>
      </c>
      <c r="I6" s="192">
        <v>2.9</v>
      </c>
      <c r="J6" s="192">
        <v>2.2999999999999998</v>
      </c>
      <c r="K6" s="192">
        <v>0.9</v>
      </c>
      <c r="L6" s="35">
        <v>0.5</v>
      </c>
    </row>
    <row r="7" spans="1:12" x14ac:dyDescent="0.25">
      <c r="A7" s="31" t="s">
        <v>430</v>
      </c>
      <c r="B7" s="192">
        <v>0.5</v>
      </c>
      <c r="C7" s="192">
        <v>0.1</v>
      </c>
      <c r="D7" s="192">
        <v>-4.3</v>
      </c>
      <c r="E7" s="192">
        <v>-2.4</v>
      </c>
      <c r="F7" s="192">
        <v>-3.1</v>
      </c>
      <c r="G7" s="192">
        <v>2.2999999999999998</v>
      </c>
      <c r="H7" s="192">
        <v>0.4</v>
      </c>
      <c r="I7" s="192">
        <v>2.9</v>
      </c>
      <c r="J7" s="192">
        <v>1.9</v>
      </c>
      <c r="K7" s="192">
        <v>1</v>
      </c>
      <c r="L7" s="35">
        <v>0.4</v>
      </c>
    </row>
    <row r="8" spans="1:12" x14ac:dyDescent="0.25">
      <c r="A8" s="31" t="s">
        <v>431</v>
      </c>
      <c r="B8" s="192">
        <v>0.9</v>
      </c>
      <c r="C8" s="192">
        <v>3.5</v>
      </c>
      <c r="D8" s="192">
        <v>-0.8</v>
      </c>
      <c r="E8" s="192">
        <v>0.2</v>
      </c>
      <c r="F8" s="192">
        <v>5.6</v>
      </c>
      <c r="G8" s="192">
        <v>1.5</v>
      </c>
      <c r="H8" s="192">
        <v>1.2</v>
      </c>
      <c r="I8" s="192">
        <v>0</v>
      </c>
      <c r="J8" s="192">
        <v>0.4</v>
      </c>
      <c r="K8" s="192">
        <v>-0.1</v>
      </c>
      <c r="L8" s="35">
        <v>0.1</v>
      </c>
    </row>
    <row r="9" spans="1:12" x14ac:dyDescent="0.25">
      <c r="A9" s="31" t="s">
        <v>432</v>
      </c>
      <c r="B9" s="192">
        <v>0.1</v>
      </c>
      <c r="C9" s="192">
        <v>0.1</v>
      </c>
      <c r="D9" s="192">
        <v>0.1</v>
      </c>
      <c r="E9" s="192">
        <v>0.1</v>
      </c>
      <c r="F9" s="192">
        <v>0</v>
      </c>
      <c r="G9" s="192">
        <v>0</v>
      </c>
      <c r="H9" s="192">
        <v>0</v>
      </c>
      <c r="I9" s="192">
        <v>-0.1</v>
      </c>
      <c r="J9" s="192">
        <v>0.1</v>
      </c>
      <c r="K9" s="192">
        <v>0</v>
      </c>
      <c r="L9" s="35">
        <v>0</v>
      </c>
    </row>
    <row r="10" spans="1:12" x14ac:dyDescent="0.25">
      <c r="A10" s="31" t="s">
        <v>433</v>
      </c>
      <c r="B10" s="192">
        <v>0</v>
      </c>
      <c r="C10" s="192">
        <v>0</v>
      </c>
      <c r="D10" s="192">
        <v>0</v>
      </c>
      <c r="E10" s="192">
        <v>0</v>
      </c>
      <c r="F10" s="192">
        <v>0</v>
      </c>
      <c r="G10" s="192">
        <v>0.2</v>
      </c>
      <c r="H10" s="192">
        <v>0</v>
      </c>
      <c r="I10" s="192">
        <v>0</v>
      </c>
      <c r="J10" s="192">
        <v>0</v>
      </c>
      <c r="K10" s="192">
        <v>0</v>
      </c>
      <c r="L10" s="35">
        <v>0</v>
      </c>
    </row>
    <row r="11" spans="1:12" x14ac:dyDescent="0.25">
      <c r="A11" s="34"/>
      <c r="B11" s="35"/>
      <c r="C11" s="35"/>
      <c r="D11" s="35"/>
      <c r="E11" s="35"/>
      <c r="F11" s="35"/>
      <c r="G11" s="35"/>
      <c r="H11" s="35"/>
      <c r="I11" s="35"/>
      <c r="J11" s="35"/>
      <c r="K11" s="35"/>
    </row>
    <row r="12" spans="1:12" x14ac:dyDescent="0.25">
      <c r="A12" s="194" t="s">
        <v>434</v>
      </c>
      <c r="B12" s="35"/>
      <c r="C12" s="35"/>
      <c r="D12" s="35"/>
      <c r="E12" s="35"/>
      <c r="F12" s="35"/>
      <c r="G12" s="35"/>
      <c r="H12" s="35"/>
      <c r="I12" s="35"/>
      <c r="J12" s="35"/>
      <c r="K12" s="35"/>
    </row>
    <row r="14" spans="1:12" x14ac:dyDescent="0.25">
      <c r="A14" s="34"/>
    </row>
    <row r="15" spans="1:12" x14ac:dyDescent="0.25">
      <c r="A15" s="34"/>
    </row>
    <row r="20" spans="2:11" x14ac:dyDescent="0.25">
      <c r="B20" s="35"/>
      <c r="C20" s="35"/>
      <c r="D20" s="35"/>
      <c r="E20" s="35"/>
      <c r="F20" s="35"/>
      <c r="G20" s="35"/>
      <c r="H20" s="35"/>
      <c r="I20" s="35"/>
      <c r="J20" s="35"/>
      <c r="K20" s="35"/>
    </row>
    <row r="21" spans="2:11" x14ac:dyDescent="0.25">
      <c r="B21" s="35"/>
      <c r="C21" s="35"/>
      <c r="D21" s="35"/>
      <c r="E21" s="35"/>
      <c r="F21" s="35"/>
      <c r="G21" s="35"/>
      <c r="H21" s="35"/>
      <c r="I21" s="35"/>
      <c r="J21" s="35"/>
      <c r="K21" s="35"/>
    </row>
    <row r="22" spans="2:11" x14ac:dyDescent="0.25">
      <c r="B22" s="35"/>
      <c r="C22" s="35"/>
      <c r="D22" s="35"/>
      <c r="E22" s="35"/>
      <c r="F22" s="35"/>
      <c r="G22" s="35"/>
      <c r="H22" s="35"/>
      <c r="I22" s="35"/>
      <c r="J22" s="35"/>
      <c r="K22" s="35"/>
    </row>
    <row r="23" spans="2:11" x14ac:dyDescent="0.25">
      <c r="B23" s="35"/>
      <c r="C23" s="35"/>
      <c r="D23" s="35"/>
      <c r="E23" s="35"/>
      <c r="F23" s="35"/>
      <c r="G23" s="35"/>
      <c r="H23" s="35"/>
      <c r="I23" s="35"/>
      <c r="J23" s="35"/>
      <c r="K23" s="35"/>
    </row>
    <row r="24" spans="2:11" x14ac:dyDescent="0.25">
      <c r="B24" s="35"/>
      <c r="C24" s="35"/>
      <c r="D24" s="35"/>
      <c r="E24" s="35"/>
      <c r="F24" s="35"/>
      <c r="G24" s="35"/>
      <c r="H24" s="35"/>
      <c r="I24" s="35"/>
      <c r="J24" s="35"/>
      <c r="K24" s="35"/>
    </row>
    <row r="25" spans="2:11" x14ac:dyDescent="0.25">
      <c r="B25" s="35"/>
      <c r="C25" s="35"/>
      <c r="D25" s="35"/>
      <c r="E25" s="35"/>
      <c r="F25" s="35"/>
      <c r="G25" s="35"/>
      <c r="H25" s="35"/>
      <c r="I25" s="35"/>
      <c r="J25" s="35"/>
      <c r="K25" s="35"/>
    </row>
    <row r="26" spans="2:11" x14ac:dyDescent="0.25">
      <c r="B26" s="35"/>
      <c r="C26" s="35"/>
      <c r="D26" s="35"/>
      <c r="E26" s="35"/>
      <c r="F26" s="35"/>
      <c r="G26" s="35"/>
      <c r="H26" s="35"/>
      <c r="I26" s="35"/>
      <c r="J26" s="35"/>
      <c r="K26" s="35"/>
    </row>
  </sheetData>
  <pageMargins left="0.75" right="0.75" top="1" bottom="1" header="0.5" footer="0.5"/>
  <pageSetup orientation="portrait"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82E91-F04E-4743-B129-EADDF403D36E}">
  <dimension ref="A1:BI27"/>
  <sheetViews>
    <sheetView zoomScaleNormal="100" workbookViewId="0"/>
  </sheetViews>
  <sheetFormatPr defaultRowHeight="15" x14ac:dyDescent="0.25"/>
  <cols>
    <col min="1" max="1" width="47.42578125" style="54" customWidth="1"/>
    <col min="2" max="26" width="6.7109375" style="54" customWidth="1"/>
    <col min="27" max="28" width="9.140625" style="54" customWidth="1"/>
    <col min="29" max="60" width="6.7109375" style="54" customWidth="1"/>
    <col min="61" max="61" width="6.85546875" style="54" customWidth="1"/>
    <col min="62" max="16384" width="9.140625" style="54"/>
  </cols>
  <sheetData>
    <row r="1" spans="1:61" x14ac:dyDescent="0.25">
      <c r="A1" s="235" t="str">
        <f>HYPERLINK("#'contents'!A1","to contents")</f>
        <v>to contents</v>
      </c>
      <c r="B1" s="53"/>
      <c r="C1" s="53"/>
      <c r="D1" s="53"/>
      <c r="E1" s="53"/>
      <c r="F1" s="53"/>
      <c r="G1" s="53"/>
      <c r="H1" s="53"/>
      <c r="I1" s="53"/>
      <c r="J1" s="53"/>
      <c r="K1" s="53"/>
      <c r="L1" s="53"/>
      <c r="M1" s="53"/>
      <c r="N1" s="53"/>
      <c r="O1" s="53"/>
      <c r="P1" s="53"/>
      <c r="Q1" s="53"/>
      <c r="R1" s="53"/>
      <c r="S1" s="53"/>
      <c r="T1" s="53"/>
      <c r="U1" s="53"/>
      <c r="V1" s="53"/>
      <c r="W1" s="53"/>
      <c r="X1" s="53"/>
      <c r="Y1" s="53"/>
    </row>
    <row r="2" spans="1:61" x14ac:dyDescent="0.25">
      <c r="A2" s="4" t="s">
        <v>494</v>
      </c>
      <c r="B2" s="4"/>
      <c r="C2" s="4"/>
      <c r="D2" s="4"/>
      <c r="E2" s="4"/>
      <c r="F2" s="4"/>
      <c r="G2" s="4"/>
      <c r="H2" s="4"/>
      <c r="I2" s="4"/>
      <c r="J2" s="4"/>
      <c r="K2" s="4"/>
      <c r="L2" s="4"/>
      <c r="M2" s="4"/>
      <c r="N2" s="4"/>
      <c r="O2" s="4"/>
      <c r="P2" s="4"/>
      <c r="Q2" s="4"/>
      <c r="R2" s="4"/>
      <c r="S2" s="4"/>
      <c r="T2" s="4"/>
      <c r="U2" s="4"/>
      <c r="V2" s="4"/>
      <c r="W2" s="4"/>
      <c r="X2" s="4"/>
      <c r="Y2" s="4"/>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row>
    <row r="3" spans="1:61" x14ac:dyDescent="0.25">
      <c r="A3" s="6"/>
      <c r="B3" s="40">
        <v>1970</v>
      </c>
      <c r="C3" s="40">
        <v>1971</v>
      </c>
      <c r="D3" s="40">
        <v>1972</v>
      </c>
      <c r="E3" s="40">
        <v>1973</v>
      </c>
      <c r="F3" s="40">
        <v>1974</v>
      </c>
      <c r="G3" s="40">
        <v>1975</v>
      </c>
      <c r="H3" s="40">
        <v>1976</v>
      </c>
      <c r="I3" s="40">
        <v>1977</v>
      </c>
      <c r="J3" s="40">
        <v>1978</v>
      </c>
      <c r="K3" s="40">
        <v>1979</v>
      </c>
      <c r="L3" s="40">
        <v>1980</v>
      </c>
      <c r="M3" s="40">
        <v>1981</v>
      </c>
      <c r="N3" s="40">
        <v>1982</v>
      </c>
      <c r="O3" s="40">
        <v>1983</v>
      </c>
      <c r="P3" s="40">
        <v>1984</v>
      </c>
      <c r="Q3" s="40">
        <v>1985</v>
      </c>
      <c r="R3" s="40">
        <v>1986</v>
      </c>
      <c r="S3" s="40">
        <v>1987</v>
      </c>
      <c r="T3" s="40">
        <v>1988</v>
      </c>
      <c r="U3" s="40">
        <v>1989</v>
      </c>
      <c r="V3" s="40">
        <v>1990</v>
      </c>
      <c r="W3" s="40">
        <v>1991</v>
      </c>
      <c r="X3" s="40">
        <v>1992</v>
      </c>
      <c r="Y3" s="40">
        <v>1993</v>
      </c>
      <c r="Z3" s="40">
        <v>1994</v>
      </c>
      <c r="AA3" s="40">
        <v>1995</v>
      </c>
      <c r="AB3" s="40">
        <v>1995</v>
      </c>
      <c r="AC3" s="40">
        <v>1996</v>
      </c>
      <c r="AD3" s="40">
        <v>1997</v>
      </c>
      <c r="AE3" s="40">
        <v>1998</v>
      </c>
      <c r="AF3" s="40">
        <v>1999</v>
      </c>
      <c r="AG3" s="40">
        <v>2000</v>
      </c>
      <c r="AH3" s="40">
        <v>2001</v>
      </c>
      <c r="AI3" s="40">
        <v>2002</v>
      </c>
      <c r="AJ3" s="40">
        <v>2003</v>
      </c>
      <c r="AK3" s="40">
        <v>2004</v>
      </c>
      <c r="AL3" s="40">
        <v>2005</v>
      </c>
      <c r="AM3" s="40">
        <v>2006</v>
      </c>
      <c r="AN3" s="40">
        <v>2007</v>
      </c>
      <c r="AO3" s="40">
        <v>2008</v>
      </c>
      <c r="AP3" s="40">
        <v>2009</v>
      </c>
      <c r="AQ3" s="40">
        <v>2010</v>
      </c>
      <c r="AR3" s="40">
        <f>+AQ3+1</f>
        <v>2011</v>
      </c>
      <c r="AS3" s="40">
        <f t="shared" ref="AS3:BD3" si="0">+AR3+1</f>
        <v>2012</v>
      </c>
      <c r="AT3" s="40">
        <f t="shared" si="0"/>
        <v>2013</v>
      </c>
      <c r="AU3" s="40">
        <f t="shared" si="0"/>
        <v>2014</v>
      </c>
      <c r="AV3" s="40">
        <f t="shared" si="0"/>
        <v>2015</v>
      </c>
      <c r="AW3" s="40">
        <f t="shared" si="0"/>
        <v>2016</v>
      </c>
      <c r="AX3" s="40">
        <f t="shared" si="0"/>
        <v>2017</v>
      </c>
      <c r="AY3" s="40">
        <f t="shared" si="0"/>
        <v>2018</v>
      </c>
      <c r="AZ3" s="40">
        <f t="shared" si="0"/>
        <v>2019</v>
      </c>
      <c r="BA3" s="40">
        <f t="shared" si="0"/>
        <v>2020</v>
      </c>
      <c r="BB3" s="40">
        <f t="shared" si="0"/>
        <v>2021</v>
      </c>
      <c r="BC3" s="40">
        <f t="shared" si="0"/>
        <v>2022</v>
      </c>
      <c r="BD3" s="40">
        <f t="shared" si="0"/>
        <v>2023</v>
      </c>
      <c r="BE3" s="40">
        <f t="shared" ref="BE3" si="1">+BD3+1</f>
        <v>2024</v>
      </c>
      <c r="BF3" s="40">
        <f t="shared" ref="BF3" si="2">+BE3+1</f>
        <v>2025</v>
      </c>
      <c r="BG3" s="40">
        <f t="shared" ref="BG3" si="3">+BF3+1</f>
        <v>2026</v>
      </c>
      <c r="BH3" s="40">
        <f t="shared" ref="BH3" si="4">+BG3+1</f>
        <v>2027</v>
      </c>
      <c r="BI3" s="40">
        <v>2028</v>
      </c>
    </row>
    <row r="4" spans="1:61" x14ac:dyDescent="0.25">
      <c r="A4" s="7"/>
      <c r="B4" s="38"/>
      <c r="C4" s="38"/>
      <c r="D4" s="38"/>
      <c r="E4" s="38"/>
      <c r="F4" s="38"/>
      <c r="G4" s="38"/>
      <c r="H4" s="38"/>
      <c r="I4" s="38"/>
      <c r="J4" s="38"/>
      <c r="K4" s="38"/>
      <c r="L4" s="38"/>
      <c r="M4" s="38"/>
      <c r="N4" s="38"/>
      <c r="O4" s="38"/>
      <c r="P4" s="38"/>
      <c r="Q4" s="38"/>
      <c r="R4" s="38"/>
      <c r="S4" s="38"/>
      <c r="T4" s="38"/>
      <c r="U4" s="38"/>
      <c r="V4" s="38"/>
      <c r="W4" s="38"/>
      <c r="X4" s="38"/>
      <c r="Y4" s="38"/>
      <c r="Z4" s="38"/>
      <c r="AA4" s="119" t="s">
        <v>531</v>
      </c>
      <c r="AB4" s="119" t="s">
        <v>532</v>
      </c>
      <c r="AC4" s="38"/>
      <c r="AD4" s="38"/>
      <c r="AE4" s="38"/>
      <c r="AF4" s="38"/>
      <c r="AG4" s="38"/>
      <c r="AH4" s="38"/>
      <c r="AI4" s="38"/>
      <c r="AJ4" s="38"/>
      <c r="AK4" s="38"/>
      <c r="AL4" s="38"/>
      <c r="AM4" s="38"/>
      <c r="AN4" s="38"/>
      <c r="AO4" s="38"/>
      <c r="AP4" s="38"/>
      <c r="AQ4" s="38"/>
      <c r="AR4" s="38"/>
      <c r="AS4" s="38"/>
      <c r="AT4" s="38"/>
      <c r="AU4" s="38"/>
      <c r="AV4" s="38"/>
      <c r="AW4" s="38"/>
      <c r="AX4" s="38"/>
      <c r="AY4" s="38"/>
      <c r="AZ4" s="38"/>
      <c r="BA4" s="38"/>
      <c r="BB4" s="38"/>
      <c r="BC4" s="38"/>
      <c r="BD4" s="38"/>
      <c r="BE4" s="38"/>
      <c r="BF4" s="38"/>
      <c r="BG4" s="38"/>
      <c r="BH4" s="38"/>
      <c r="BI4" s="38"/>
    </row>
    <row r="5" spans="1:61" x14ac:dyDescent="0.25">
      <c r="A5" s="5" t="s">
        <v>248</v>
      </c>
      <c r="B5" s="41"/>
      <c r="C5" s="41"/>
      <c r="D5" s="41"/>
      <c r="E5" s="41"/>
      <c r="F5" s="41"/>
      <c r="G5" s="41"/>
      <c r="H5" s="41"/>
      <c r="I5" s="41"/>
      <c r="J5" s="41"/>
      <c r="K5" s="41"/>
      <c r="L5" s="41"/>
      <c r="M5" s="41"/>
      <c r="N5" s="41"/>
      <c r="O5" s="41"/>
      <c r="P5" s="41"/>
      <c r="Q5" s="41"/>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38"/>
      <c r="AV5" s="38"/>
      <c r="AW5" s="38"/>
      <c r="AX5" s="38"/>
      <c r="AY5" s="38"/>
      <c r="AZ5" s="38"/>
      <c r="BA5" s="38"/>
      <c r="BB5" s="38"/>
      <c r="BC5" s="38"/>
      <c r="BD5" s="38"/>
      <c r="BE5" s="38"/>
      <c r="BF5" s="38"/>
      <c r="BG5" s="38"/>
      <c r="BH5" s="38"/>
      <c r="BI5" s="38"/>
    </row>
    <row r="6" spans="1:61" x14ac:dyDescent="0.25">
      <c r="A6" s="7" t="s">
        <v>249</v>
      </c>
      <c r="B6" s="42">
        <v>2029.7900000000002</v>
      </c>
      <c r="C6" s="42">
        <v>2080.1636999999996</v>
      </c>
      <c r="D6" s="42">
        <v>2186.7406000000001</v>
      </c>
      <c r="E6" s="42">
        <v>2262.8175000000001</v>
      </c>
      <c r="F6" s="42">
        <v>2370.3924999999999</v>
      </c>
      <c r="G6" s="42">
        <v>2520.0800000000004</v>
      </c>
      <c r="H6" s="42">
        <v>2633.12</v>
      </c>
      <c r="I6" s="42">
        <v>2780.14</v>
      </c>
      <c r="J6" s="42">
        <v>2877.2</v>
      </c>
      <c r="K6" s="42">
        <v>2981.3599999999997</v>
      </c>
      <c r="L6" s="42">
        <v>3059.4</v>
      </c>
      <c r="M6" s="42">
        <v>3240.8800000000006</v>
      </c>
      <c r="N6" s="147">
        <v>3426.3799999999997</v>
      </c>
      <c r="O6" s="147">
        <v>3568.1800000000003</v>
      </c>
      <c r="P6" s="147">
        <v>3664.3199999999997</v>
      </c>
      <c r="Q6" s="147">
        <v>3733.4</v>
      </c>
      <c r="R6" s="42">
        <v>3780.2</v>
      </c>
      <c r="S6" s="42">
        <v>3827.6</v>
      </c>
      <c r="T6" s="42">
        <v>3862.3</v>
      </c>
      <c r="U6" s="42">
        <v>3933.4</v>
      </c>
      <c r="V6" s="42">
        <v>3990.6969999999997</v>
      </c>
      <c r="W6" s="42">
        <v>4020.6469999999999</v>
      </c>
      <c r="X6" s="42">
        <v>4056.1699999999996</v>
      </c>
      <c r="Y6" s="42">
        <v>4141.8</v>
      </c>
      <c r="Z6" s="42">
        <v>4173.3999999999996</v>
      </c>
      <c r="AA6" s="42">
        <v>4180.7208171078164</v>
      </c>
      <c r="AB6" s="42">
        <v>4180.7208171078164</v>
      </c>
      <c r="AC6" s="42">
        <v>4158.5524734814371</v>
      </c>
      <c r="AD6" s="42">
        <v>4127.8159015674082</v>
      </c>
      <c r="AE6" s="42">
        <v>4073.584081</v>
      </c>
      <c r="AF6" s="42">
        <v>4046.6401503000002</v>
      </c>
      <c r="AG6" s="42">
        <v>4028.702401</v>
      </c>
      <c r="AH6" s="42">
        <v>3991.7871030397805</v>
      </c>
      <c r="AI6" s="42">
        <v>4033.4725002570372</v>
      </c>
      <c r="AJ6" s="42">
        <v>4090.377524769272</v>
      </c>
      <c r="AK6" s="42">
        <v>4131.3108851627176</v>
      </c>
      <c r="AL6" s="42">
        <v>4140.9091572872467</v>
      </c>
      <c r="AM6" s="42">
        <v>4110.2462948981474</v>
      </c>
      <c r="AN6" s="42">
        <v>4043.7062381711789</v>
      </c>
      <c r="AO6" s="42">
        <v>4011.8913686801216</v>
      </c>
      <c r="AP6" s="42">
        <v>4122.6368127692494</v>
      </c>
      <c r="AQ6" s="42">
        <v>4260.6836194443176</v>
      </c>
      <c r="AR6" s="42">
        <v>4345.9182069671797</v>
      </c>
      <c r="AS6" s="42">
        <v>4450.4041510391453</v>
      </c>
      <c r="AT6" s="42">
        <v>4614.5868430769733</v>
      </c>
      <c r="AU6" s="42">
        <v>4727.216893479489</v>
      </c>
      <c r="AV6" s="42">
        <v>4784.0196212577312</v>
      </c>
      <c r="AW6" s="42">
        <v>4883.6695801626774</v>
      </c>
      <c r="AX6" s="42">
        <v>4882.2</v>
      </c>
      <c r="AY6" s="42">
        <v>4963.1000000000004</v>
      </c>
      <c r="AZ6" s="42">
        <v>4940.4000000000005</v>
      </c>
      <c r="BA6" s="42">
        <v>5047.3</v>
      </c>
      <c r="BB6" s="42">
        <v>5100.7000000000007</v>
      </c>
      <c r="BC6" s="42">
        <v>5089.6000000000004</v>
      </c>
      <c r="BD6" s="42">
        <v>5095</v>
      </c>
      <c r="BE6" s="42">
        <v>5175</v>
      </c>
      <c r="BF6" s="42">
        <v>5270</v>
      </c>
      <c r="BG6" s="42">
        <v>5370</v>
      </c>
      <c r="BH6" s="42">
        <v>5470</v>
      </c>
      <c r="BI6" s="42">
        <v>5530</v>
      </c>
    </row>
    <row r="7" spans="1:61" x14ac:dyDescent="0.25">
      <c r="A7" s="9" t="s">
        <v>250</v>
      </c>
      <c r="B7" s="42">
        <v>1328.64</v>
      </c>
      <c r="C7" s="42">
        <v>1355.2511999999999</v>
      </c>
      <c r="D7" s="42">
        <v>1382.2655999999999</v>
      </c>
      <c r="E7" s="42">
        <v>1409.28</v>
      </c>
      <c r="F7" s="42">
        <v>1441.28</v>
      </c>
      <c r="G7" s="42">
        <v>1473.28</v>
      </c>
      <c r="H7" s="42">
        <v>1502.72</v>
      </c>
      <c r="I7" s="42">
        <v>1533.44</v>
      </c>
      <c r="J7" s="42">
        <v>1568</v>
      </c>
      <c r="K7" s="42">
        <v>1602.56</v>
      </c>
      <c r="L7" s="42">
        <v>1638.4</v>
      </c>
      <c r="M7" s="42">
        <v>1671.68</v>
      </c>
      <c r="N7" s="147">
        <v>1697.28</v>
      </c>
      <c r="O7" s="147">
        <v>1716.48</v>
      </c>
      <c r="P7" s="147">
        <v>1733.12</v>
      </c>
      <c r="Q7" s="147">
        <v>1781</v>
      </c>
      <c r="R7" s="42">
        <v>1820</v>
      </c>
      <c r="S7" s="42">
        <v>1856.3</v>
      </c>
      <c r="T7" s="42">
        <v>1893.5</v>
      </c>
      <c r="U7" s="42">
        <v>1927.8</v>
      </c>
      <c r="V7" s="42">
        <v>1955.9</v>
      </c>
      <c r="W7" s="42">
        <v>1981.9</v>
      </c>
      <c r="X7" s="42">
        <v>2007.2</v>
      </c>
      <c r="Y7" s="42">
        <v>2032.4</v>
      </c>
      <c r="Z7" s="42">
        <v>2055.5</v>
      </c>
      <c r="AA7" s="42">
        <v>2079.3000000000002</v>
      </c>
      <c r="AB7" s="42">
        <v>2079.3000000000002</v>
      </c>
      <c r="AC7" s="42">
        <v>2103.4</v>
      </c>
      <c r="AD7" s="42">
        <v>2126.6</v>
      </c>
      <c r="AE7" s="42">
        <v>2150.1999999999998</v>
      </c>
      <c r="AF7" s="42">
        <v>2171.4</v>
      </c>
      <c r="AG7" s="42">
        <v>2191.886</v>
      </c>
      <c r="AH7" s="42">
        <v>2212.7804999999998</v>
      </c>
      <c r="AI7" s="42">
        <v>2235.6440000001598</v>
      </c>
      <c r="AJ7" s="42">
        <v>2264.259</v>
      </c>
      <c r="AK7" s="42">
        <v>2299.5129999999999</v>
      </c>
      <c r="AL7" s="42">
        <v>2339.8164999999999</v>
      </c>
      <c r="AM7" s="42">
        <v>2380.4743384100002</v>
      </c>
      <c r="AN7" s="42">
        <v>2426.8930000000701</v>
      </c>
      <c r="AO7" s="42">
        <v>2480.2816233499998</v>
      </c>
      <c r="AP7" s="42">
        <v>2543.6109597899999</v>
      </c>
      <c r="AQ7" s="42">
        <v>2605.200915000029</v>
      </c>
      <c r="AR7" s="42">
        <v>2695.3263078999871</v>
      </c>
      <c r="AS7" s="42">
        <v>2811.041069099977</v>
      </c>
      <c r="AT7" s="42">
        <v>2896.1287417416602</v>
      </c>
      <c r="AU7" s="42">
        <v>2972.7534958976112</v>
      </c>
      <c r="AV7" s="42">
        <v>3043.3313794857668</v>
      </c>
      <c r="AW7" s="42">
        <v>3071.7965196439518</v>
      </c>
      <c r="AX7" s="42">
        <v>3093.7000000000003</v>
      </c>
      <c r="AY7" s="42">
        <v>3113.9</v>
      </c>
      <c r="AZ7" s="42">
        <v>3126.7000000000003</v>
      </c>
      <c r="BA7" s="42">
        <v>3185.2000000000003</v>
      </c>
      <c r="BB7" s="42">
        <v>3240.4</v>
      </c>
      <c r="BC7" s="42">
        <v>3256.9</v>
      </c>
      <c r="BD7" s="42">
        <v>3271.8</v>
      </c>
      <c r="BE7" s="42">
        <v>3310</v>
      </c>
      <c r="BF7" s="42">
        <v>3385</v>
      </c>
      <c r="BG7" s="42">
        <v>3465</v>
      </c>
      <c r="BH7" s="42">
        <v>3550</v>
      </c>
      <c r="BI7" s="42">
        <v>3580</v>
      </c>
    </row>
    <row r="8" spans="1:61" x14ac:dyDescent="0.25">
      <c r="A8" s="9" t="s">
        <v>251</v>
      </c>
      <c r="B8" s="42">
        <v>146.15</v>
      </c>
      <c r="C8" s="42">
        <v>149.11250000000001</v>
      </c>
      <c r="D8" s="42">
        <v>152.07499999999999</v>
      </c>
      <c r="E8" s="42">
        <v>155.03749999999999</v>
      </c>
      <c r="F8" s="42">
        <v>157.01249999999999</v>
      </c>
      <c r="G8" s="42">
        <v>158</v>
      </c>
      <c r="H8" s="42">
        <v>161</v>
      </c>
      <c r="I8" s="42">
        <v>162</v>
      </c>
      <c r="J8" s="42">
        <v>163</v>
      </c>
      <c r="K8" s="42">
        <v>164</v>
      </c>
      <c r="L8" s="42">
        <v>165</v>
      </c>
      <c r="M8" s="42">
        <v>165</v>
      </c>
      <c r="N8" s="147">
        <v>166</v>
      </c>
      <c r="O8" s="147">
        <v>168</v>
      </c>
      <c r="P8" s="147">
        <v>169</v>
      </c>
      <c r="Q8" s="147">
        <v>168</v>
      </c>
      <c r="R8" s="42">
        <v>166</v>
      </c>
      <c r="S8" s="42">
        <v>164.9</v>
      </c>
      <c r="T8" s="42">
        <v>163.6</v>
      </c>
      <c r="U8" s="42">
        <v>172.7</v>
      </c>
      <c r="V8" s="42">
        <v>184.7</v>
      </c>
      <c r="W8" s="42">
        <v>187.8</v>
      </c>
      <c r="X8" s="42">
        <v>188.5</v>
      </c>
      <c r="Y8" s="42">
        <v>188.5</v>
      </c>
      <c r="Z8" s="42">
        <v>188.5</v>
      </c>
      <c r="AA8" s="42">
        <v>187.9748051994963</v>
      </c>
      <c r="AB8" s="42">
        <v>187.9748051994963</v>
      </c>
      <c r="AC8" s="42">
        <v>186.99780013427815</v>
      </c>
      <c r="AD8" s="42">
        <v>179.76801825634465</v>
      </c>
      <c r="AE8" s="42">
        <v>146.51092</v>
      </c>
      <c r="AF8" s="42">
        <v>143.1411493</v>
      </c>
      <c r="AG8" s="42">
        <v>138.4</v>
      </c>
      <c r="AH8" s="42">
        <v>133.96954593579574</v>
      </c>
      <c r="AI8" s="42">
        <v>129.68487271000001</v>
      </c>
      <c r="AJ8" s="42">
        <v>124.91219104</v>
      </c>
      <c r="AK8" s="42">
        <v>119.763804140001</v>
      </c>
      <c r="AL8" s="42">
        <v>113.77578088999999</v>
      </c>
      <c r="AM8" s="42">
        <v>110.20715190999999</v>
      </c>
      <c r="AN8" s="42">
        <v>103</v>
      </c>
      <c r="AO8" s="42">
        <v>96.999999999999801</v>
      </c>
      <c r="AP8" s="42">
        <v>90</v>
      </c>
      <c r="AQ8" s="42">
        <v>83.100000000000506</v>
      </c>
      <c r="AR8" s="42">
        <v>75.772588716196367</v>
      </c>
      <c r="AS8" s="42">
        <v>65.815551721702604</v>
      </c>
      <c r="AT8" s="42">
        <v>52.855798621475003</v>
      </c>
      <c r="AU8" s="42">
        <v>34.8800586965653</v>
      </c>
      <c r="AV8" s="42">
        <v>28.4065131590691</v>
      </c>
      <c r="AW8" s="42">
        <v>27.635066597795198</v>
      </c>
      <c r="AX8" s="42">
        <v>26.1</v>
      </c>
      <c r="AY8" s="42">
        <v>24.400000000000002</v>
      </c>
      <c r="AZ8" s="42">
        <v>22.900000000000002</v>
      </c>
      <c r="BA8" s="42">
        <v>21.3</v>
      </c>
      <c r="BB8" s="42">
        <v>19.5</v>
      </c>
      <c r="BC8" s="42">
        <v>18.600000000000001</v>
      </c>
      <c r="BD8" s="42">
        <v>18.100000000000001</v>
      </c>
      <c r="BE8" s="42">
        <v>20</v>
      </c>
      <c r="BF8" s="42">
        <v>15</v>
      </c>
      <c r="BG8" s="42">
        <v>15</v>
      </c>
      <c r="BH8" s="42">
        <v>15</v>
      </c>
      <c r="BI8" s="42">
        <v>15</v>
      </c>
    </row>
    <row r="9" spans="1:61" x14ac:dyDescent="0.25">
      <c r="A9" s="7" t="s">
        <v>252</v>
      </c>
      <c r="B9" s="42">
        <v>218.2</v>
      </c>
      <c r="C9" s="42">
        <v>218.6</v>
      </c>
      <c r="D9" s="42">
        <v>228.5</v>
      </c>
      <c r="E9" s="42">
        <v>241.2</v>
      </c>
      <c r="F9" s="42">
        <v>258</v>
      </c>
      <c r="G9" s="42">
        <v>264.7</v>
      </c>
      <c r="H9" s="42">
        <v>271.3</v>
      </c>
      <c r="I9" s="42">
        <v>274.60000000000002</v>
      </c>
      <c r="J9" s="42">
        <v>287</v>
      </c>
      <c r="K9" s="42">
        <v>291.7</v>
      </c>
      <c r="L9" s="42">
        <v>291.8</v>
      </c>
      <c r="M9" s="42">
        <v>274.60000000000002</v>
      </c>
      <c r="N9" s="147">
        <v>259.3</v>
      </c>
      <c r="O9" s="147">
        <v>247.3</v>
      </c>
      <c r="P9" s="147">
        <v>248.5</v>
      </c>
      <c r="Q9" s="147">
        <v>243.8</v>
      </c>
      <c r="R9" s="42">
        <v>262.10000000000002</v>
      </c>
      <c r="S9" s="42">
        <v>275.8</v>
      </c>
      <c r="T9" s="42">
        <v>287</v>
      </c>
      <c r="U9" s="42">
        <v>315.3</v>
      </c>
      <c r="V9" s="42">
        <v>344.8</v>
      </c>
      <c r="W9" s="42">
        <v>345.1</v>
      </c>
      <c r="X9" s="42">
        <v>340.1</v>
      </c>
      <c r="Y9" s="42">
        <v>342.7</v>
      </c>
      <c r="Z9" s="42">
        <v>291</v>
      </c>
      <c r="AA9" s="42">
        <v>306.10000000000002</v>
      </c>
      <c r="AB9" s="42">
        <v>306.10000000000002</v>
      </c>
      <c r="AC9" s="42">
        <v>288.10000000000002</v>
      </c>
      <c r="AD9" s="42">
        <v>300.8</v>
      </c>
      <c r="AE9" s="42">
        <v>333.7</v>
      </c>
      <c r="AF9" s="42">
        <v>363.3</v>
      </c>
      <c r="AG9" s="42">
        <v>381.4</v>
      </c>
      <c r="AH9" s="42">
        <v>352.45885710398483</v>
      </c>
      <c r="AI9" s="42">
        <v>352.51236416303198</v>
      </c>
      <c r="AJ9" s="42">
        <v>314.86189685167398</v>
      </c>
      <c r="AK9" s="42">
        <v>285.68849426382798</v>
      </c>
      <c r="AL9" s="42">
        <v>279.11657936308001</v>
      </c>
      <c r="AM9" s="42">
        <v>321.24073315078999</v>
      </c>
      <c r="AN9" s="42">
        <v>318.53949898696999</v>
      </c>
      <c r="AO9" s="42">
        <v>305.739075926054</v>
      </c>
      <c r="AP9" s="42">
        <v>312.70569092923199</v>
      </c>
      <c r="AQ9" s="42">
        <v>326.27822505048192</v>
      </c>
      <c r="AR9" s="42">
        <v>323.40217379865811</v>
      </c>
      <c r="AS9" s="42">
        <v>315.27212401997798</v>
      </c>
      <c r="AT9" s="42">
        <v>301.53921356646367</v>
      </c>
      <c r="AU9" s="42">
        <v>295.64713461131481</v>
      </c>
      <c r="AV9" s="42">
        <v>298.43475416359593</v>
      </c>
      <c r="AW9" s="42">
        <v>361.46621871143611</v>
      </c>
      <c r="AX9" s="42">
        <v>374.6</v>
      </c>
      <c r="AY9" s="42">
        <v>405.90000000000003</v>
      </c>
      <c r="AZ9" s="42">
        <v>421.70000000000005</v>
      </c>
      <c r="BA9" s="42">
        <v>454.20000000000005</v>
      </c>
      <c r="BB9" s="42">
        <v>479.1</v>
      </c>
      <c r="BC9" s="42">
        <v>527.80000000000007</v>
      </c>
      <c r="BD9" s="42">
        <v>513.9</v>
      </c>
      <c r="BE9" s="42">
        <v>510</v>
      </c>
      <c r="BF9" s="42">
        <v>515</v>
      </c>
      <c r="BG9" s="42">
        <v>515</v>
      </c>
      <c r="BH9" s="42">
        <v>520</v>
      </c>
      <c r="BI9" s="42">
        <v>520</v>
      </c>
    </row>
    <row r="10" spans="1:61" x14ac:dyDescent="0.25">
      <c r="A10" s="7" t="s">
        <v>253</v>
      </c>
      <c r="B10" s="42">
        <v>195.6</v>
      </c>
      <c r="C10" s="42">
        <v>210.1</v>
      </c>
      <c r="D10" s="42">
        <v>229.2</v>
      </c>
      <c r="E10" s="42">
        <v>253</v>
      </c>
      <c r="F10" s="42">
        <v>279.89999999999998</v>
      </c>
      <c r="G10" s="42">
        <v>311.3</v>
      </c>
      <c r="H10" s="42">
        <v>359.2</v>
      </c>
      <c r="I10" s="42">
        <v>490.2</v>
      </c>
      <c r="J10" s="42">
        <v>543.1</v>
      </c>
      <c r="K10" s="42">
        <v>572.29999999999995</v>
      </c>
      <c r="L10" s="42">
        <v>610.79999999999995</v>
      </c>
      <c r="M10" s="42">
        <v>637.20000000000005</v>
      </c>
      <c r="N10" s="147">
        <v>650.70000000000005</v>
      </c>
      <c r="O10" s="147">
        <v>665.6</v>
      </c>
      <c r="P10" s="147">
        <v>684.6</v>
      </c>
      <c r="Q10" s="147">
        <v>702.5</v>
      </c>
      <c r="R10" s="42">
        <v>718</v>
      </c>
      <c r="S10" s="42">
        <v>725</v>
      </c>
      <c r="T10" s="42">
        <v>739</v>
      </c>
      <c r="U10" s="42">
        <v>758.4</v>
      </c>
      <c r="V10" s="42">
        <v>790.49699999999996</v>
      </c>
      <c r="W10" s="42">
        <v>801.34699999999998</v>
      </c>
      <c r="X10" s="42">
        <v>805.47</v>
      </c>
      <c r="Y10" s="42">
        <v>805.1</v>
      </c>
      <c r="Z10" s="42">
        <v>788.9</v>
      </c>
      <c r="AA10" s="42">
        <v>752.04601185832007</v>
      </c>
      <c r="AB10" s="42">
        <v>752.04601185832007</v>
      </c>
      <c r="AC10" s="42">
        <v>737.05467316215868</v>
      </c>
      <c r="AD10" s="42">
        <v>742.74788345356387</v>
      </c>
      <c r="AE10" s="42">
        <v>756.97316000000001</v>
      </c>
      <c r="AF10" s="42">
        <v>766.49899999999991</v>
      </c>
      <c r="AG10" s="42">
        <v>788.1164</v>
      </c>
      <c r="AH10" s="42">
        <v>797.56820000000005</v>
      </c>
      <c r="AI10" s="42">
        <v>811.37179635997495</v>
      </c>
      <c r="AJ10" s="42">
        <v>815.74577021093103</v>
      </c>
      <c r="AK10" s="42">
        <v>801.04969787000005</v>
      </c>
      <c r="AL10" s="42">
        <v>777.91738036749996</v>
      </c>
      <c r="AM10" s="42">
        <v>729.87282142735705</v>
      </c>
      <c r="AN10" s="42">
        <v>715.36540585080604</v>
      </c>
      <c r="AO10" s="42">
        <v>706.398836070735</v>
      </c>
      <c r="AP10" s="42">
        <v>701.31499538335095</v>
      </c>
      <c r="AQ10" s="42">
        <v>704.15947939380658</v>
      </c>
      <c r="AR10" s="42">
        <v>700.29630321900493</v>
      </c>
      <c r="AS10" s="42">
        <v>665.74873953081965</v>
      </c>
      <c r="AT10" s="42">
        <v>667.49308914737469</v>
      </c>
      <c r="AU10" s="42">
        <v>671.76120427399758</v>
      </c>
      <c r="AV10" s="42">
        <v>671.68430778263303</v>
      </c>
      <c r="AW10" s="42">
        <v>670.97794186616113</v>
      </c>
      <c r="AX10" s="42">
        <v>673</v>
      </c>
      <c r="AY10" s="42">
        <v>768.40000000000009</v>
      </c>
      <c r="AZ10" s="42">
        <v>779.5</v>
      </c>
      <c r="BA10" s="42">
        <v>779.30000000000007</v>
      </c>
      <c r="BB10" s="42">
        <v>782.7</v>
      </c>
      <c r="BC10" s="42">
        <v>792.40000000000009</v>
      </c>
      <c r="BD10" s="42">
        <v>804.1</v>
      </c>
      <c r="BE10" s="42">
        <v>815</v>
      </c>
      <c r="BF10" s="42">
        <v>815</v>
      </c>
      <c r="BG10" s="42">
        <v>820</v>
      </c>
      <c r="BH10" s="42">
        <v>820</v>
      </c>
      <c r="BI10" s="42">
        <v>835</v>
      </c>
    </row>
    <row r="11" spans="1:61" x14ac:dyDescent="0.25">
      <c r="A11" s="9" t="s">
        <v>254</v>
      </c>
      <c r="B11" s="42">
        <v>64.2</v>
      </c>
      <c r="C11" s="42">
        <v>64.099999999999994</v>
      </c>
      <c r="D11" s="42">
        <v>99.7</v>
      </c>
      <c r="E11" s="42">
        <v>95.3</v>
      </c>
      <c r="F11" s="42">
        <v>110.2</v>
      </c>
      <c r="G11" s="42">
        <v>158.80000000000001</v>
      </c>
      <c r="H11" s="42">
        <v>167.9</v>
      </c>
      <c r="I11" s="42">
        <v>149.9</v>
      </c>
      <c r="J11" s="42">
        <v>144.1</v>
      </c>
      <c r="K11" s="42">
        <v>169.8</v>
      </c>
      <c r="L11" s="42">
        <v>161.4</v>
      </c>
      <c r="M11" s="42">
        <v>260.39999999999998</v>
      </c>
      <c r="N11" s="147">
        <v>352.1</v>
      </c>
      <c r="O11" s="147">
        <v>368.8</v>
      </c>
      <c r="P11" s="147">
        <v>314.10000000000002</v>
      </c>
      <c r="Q11" s="147">
        <v>266.10000000000002</v>
      </c>
      <c r="R11" s="42">
        <v>231.1</v>
      </c>
      <c r="S11" s="42">
        <v>228</v>
      </c>
      <c r="T11" s="42">
        <v>207.5</v>
      </c>
      <c r="U11" s="42">
        <v>195.7</v>
      </c>
      <c r="V11" s="42">
        <v>184.7</v>
      </c>
      <c r="W11" s="42">
        <v>205.3</v>
      </c>
      <c r="X11" s="42">
        <v>232.8</v>
      </c>
      <c r="Y11" s="42">
        <v>296.5</v>
      </c>
      <c r="Z11" s="42">
        <v>364.2</v>
      </c>
      <c r="AA11" s="42">
        <v>340.40000005000002</v>
      </c>
      <c r="AB11" s="42">
        <v>340.40000005000002</v>
      </c>
      <c r="AC11" s="42">
        <v>336.00000018499998</v>
      </c>
      <c r="AD11" s="42">
        <v>288.99999985750003</v>
      </c>
      <c r="AE11" s="42">
        <v>235.70000100000001</v>
      </c>
      <c r="AF11" s="42">
        <v>193.30000100000001</v>
      </c>
      <c r="AG11" s="42">
        <v>156.70000099999999</v>
      </c>
      <c r="AH11" s="42">
        <v>144.91</v>
      </c>
      <c r="AI11" s="42">
        <v>163.22999999999999</v>
      </c>
      <c r="AJ11" s="42">
        <v>222.89999999999998</v>
      </c>
      <c r="AK11" s="42">
        <v>270.7</v>
      </c>
      <c r="AL11" s="42">
        <v>280.67</v>
      </c>
      <c r="AM11" s="42">
        <v>240.39999999999998</v>
      </c>
      <c r="AN11" s="42">
        <v>184</v>
      </c>
      <c r="AO11" s="42">
        <v>147.90100000000001</v>
      </c>
      <c r="AP11" s="42">
        <v>197.00099999999998</v>
      </c>
      <c r="AQ11" s="42">
        <v>234.4</v>
      </c>
      <c r="AR11" s="42">
        <v>225.4</v>
      </c>
      <c r="AS11" s="42">
        <v>261.59999999999997</v>
      </c>
      <c r="AT11" s="42">
        <v>335</v>
      </c>
      <c r="AU11" s="42">
        <v>363.8</v>
      </c>
      <c r="AV11" s="42">
        <v>339.02100000000002</v>
      </c>
      <c r="AW11" s="42">
        <v>332.72300001000002</v>
      </c>
      <c r="AX11" s="42">
        <v>291</v>
      </c>
      <c r="AY11" s="42">
        <v>245.5</v>
      </c>
      <c r="AZ11" s="42">
        <v>204.60000000000002</v>
      </c>
      <c r="BA11" s="42">
        <v>223.5</v>
      </c>
      <c r="BB11" s="42">
        <v>198.60000000000002</v>
      </c>
      <c r="BC11" s="42">
        <v>135.4</v>
      </c>
      <c r="BD11" s="42">
        <v>135.20000000000002</v>
      </c>
      <c r="BE11" s="42">
        <v>165</v>
      </c>
      <c r="BF11" s="42">
        <v>175</v>
      </c>
      <c r="BG11" s="42">
        <v>185</v>
      </c>
      <c r="BH11" s="42">
        <v>200</v>
      </c>
      <c r="BI11" s="42">
        <v>210</v>
      </c>
    </row>
    <row r="12" spans="1:61" x14ac:dyDescent="0.25">
      <c r="A12" s="7" t="s">
        <v>255</v>
      </c>
      <c r="B12" s="42">
        <v>77</v>
      </c>
      <c r="C12" s="42">
        <v>83</v>
      </c>
      <c r="D12" s="42">
        <v>95</v>
      </c>
      <c r="E12" s="42">
        <v>109</v>
      </c>
      <c r="F12" s="42">
        <v>124</v>
      </c>
      <c r="G12" s="42">
        <v>154</v>
      </c>
      <c r="H12" s="42">
        <v>171</v>
      </c>
      <c r="I12" s="42">
        <v>170</v>
      </c>
      <c r="J12" s="42">
        <v>172</v>
      </c>
      <c r="K12" s="42">
        <v>181</v>
      </c>
      <c r="L12" s="42">
        <v>192</v>
      </c>
      <c r="M12" s="42">
        <v>232</v>
      </c>
      <c r="N12" s="147">
        <v>301</v>
      </c>
      <c r="O12" s="147">
        <v>402</v>
      </c>
      <c r="P12" s="147">
        <v>515</v>
      </c>
      <c r="Q12" s="147">
        <v>572</v>
      </c>
      <c r="R12" s="42">
        <v>583</v>
      </c>
      <c r="S12" s="42">
        <v>577.6</v>
      </c>
      <c r="T12" s="42">
        <v>571.70000000000005</v>
      </c>
      <c r="U12" s="42">
        <v>563.5</v>
      </c>
      <c r="V12" s="42">
        <v>530.1</v>
      </c>
      <c r="W12" s="42">
        <v>499.2</v>
      </c>
      <c r="X12" s="42">
        <v>482.1</v>
      </c>
      <c r="Y12" s="42">
        <v>476.6</v>
      </c>
      <c r="Z12" s="42">
        <v>485.3</v>
      </c>
      <c r="AA12" s="42">
        <v>514.9</v>
      </c>
      <c r="AB12" s="42">
        <v>514.9</v>
      </c>
      <c r="AC12" s="42">
        <v>507</v>
      </c>
      <c r="AD12" s="42">
        <v>488.9</v>
      </c>
      <c r="AE12" s="42">
        <v>450.5</v>
      </c>
      <c r="AF12" s="42">
        <v>409</v>
      </c>
      <c r="AG12" s="42">
        <v>372.2</v>
      </c>
      <c r="AH12" s="42">
        <v>350.1</v>
      </c>
      <c r="AI12" s="42">
        <v>341.02946702386998</v>
      </c>
      <c r="AJ12" s="42">
        <v>347.69866666666701</v>
      </c>
      <c r="AK12" s="42">
        <v>354.59588888888902</v>
      </c>
      <c r="AL12" s="42">
        <v>349.61291666666699</v>
      </c>
      <c r="AM12" s="42">
        <v>328.05124999999998</v>
      </c>
      <c r="AN12" s="42">
        <v>295.90833333333296</v>
      </c>
      <c r="AO12" s="42">
        <v>274.57083333333304</v>
      </c>
      <c r="AP12" s="42">
        <v>278.004166666667</v>
      </c>
      <c r="AQ12" s="42">
        <v>307.54500000000002</v>
      </c>
      <c r="AR12" s="42">
        <v>325.72083333333302</v>
      </c>
      <c r="AS12" s="42">
        <v>330.92666666666696</v>
      </c>
      <c r="AT12" s="42">
        <v>361.57</v>
      </c>
      <c r="AU12" s="42">
        <v>388.375</v>
      </c>
      <c r="AV12" s="42">
        <v>403.14166666666659</v>
      </c>
      <c r="AW12" s="42">
        <v>419.07083333333333</v>
      </c>
      <c r="AX12" s="42">
        <v>423.90000000000003</v>
      </c>
      <c r="AY12" s="42">
        <v>404.90000000000003</v>
      </c>
      <c r="AZ12" s="42">
        <v>384.90000000000003</v>
      </c>
      <c r="BA12" s="42">
        <v>383.90000000000003</v>
      </c>
      <c r="BB12" s="42">
        <v>380.3</v>
      </c>
      <c r="BC12" s="42">
        <v>358.6</v>
      </c>
      <c r="BD12" s="42">
        <v>351.8</v>
      </c>
      <c r="BE12" s="42">
        <v>360</v>
      </c>
      <c r="BF12" s="42">
        <v>365</v>
      </c>
      <c r="BG12" s="42">
        <v>365</v>
      </c>
      <c r="BH12" s="42">
        <v>365</v>
      </c>
      <c r="BI12" s="42">
        <v>370</v>
      </c>
    </row>
    <row r="13" spans="1:61" x14ac:dyDescent="0.25">
      <c r="A13" s="7" t="s">
        <v>256</v>
      </c>
      <c r="B13" s="42">
        <v>4720.680336398781</v>
      </c>
      <c r="C13" s="42">
        <v>4764.9795021354885</v>
      </c>
      <c r="D13" s="42">
        <v>4733.8706612426186</v>
      </c>
      <c r="E13" s="42">
        <v>4769.1317796412332</v>
      </c>
      <c r="F13" s="42">
        <v>4782.6849708840055</v>
      </c>
      <c r="G13" s="42">
        <v>4759.3694853041179</v>
      </c>
      <c r="H13" s="42">
        <v>4780.6354648144961</v>
      </c>
      <c r="I13" s="42">
        <v>4803.3868852633304</v>
      </c>
      <c r="J13" s="42">
        <v>4836.9193515039469</v>
      </c>
      <c r="K13" s="42">
        <v>4922.9188952538852</v>
      </c>
      <c r="L13" s="42">
        <v>4987.7520164181369</v>
      </c>
      <c r="M13" s="42">
        <v>4955.8604711617672</v>
      </c>
      <c r="N13" s="147">
        <v>4858.9097555744802</v>
      </c>
      <c r="O13" s="147">
        <v>4788.0458557644943</v>
      </c>
      <c r="P13" s="147">
        <v>4801.7414335429166</v>
      </c>
      <c r="Q13" s="147">
        <v>4897.0737258730251</v>
      </c>
      <c r="R13" s="42">
        <v>4995.7063078146102</v>
      </c>
      <c r="S13" s="42">
        <v>5068.9505954556253</v>
      </c>
      <c r="T13" s="42">
        <v>5141.3537444705835</v>
      </c>
      <c r="U13" s="42">
        <v>5234.5073867672518</v>
      </c>
      <c r="V13" s="42">
        <v>5350.5961830329061</v>
      </c>
      <c r="W13" s="42">
        <v>5424.6738928959021</v>
      </c>
      <c r="X13" s="42">
        <v>5505.3947959781981</v>
      </c>
      <c r="Y13" s="42">
        <v>5509.4010539303918</v>
      </c>
      <c r="Z13" s="42">
        <v>5561.772730518509</v>
      </c>
      <c r="AA13" s="42">
        <v>5653.186183215159</v>
      </c>
      <c r="AB13" s="42">
        <v>5653.186183215159</v>
      </c>
      <c r="AC13" s="42">
        <v>5810.2547145455246</v>
      </c>
      <c r="AD13" s="42">
        <v>5985.4206524612846</v>
      </c>
      <c r="AE13" s="42">
        <v>6130.7415168946682</v>
      </c>
      <c r="AF13" s="42">
        <v>6265.4566417931446</v>
      </c>
      <c r="AG13" s="42">
        <v>6346.8092509481103</v>
      </c>
      <c r="AH13" s="42">
        <v>6479.9520570520617</v>
      </c>
      <c r="AI13" s="42">
        <v>6466.8836905957896</v>
      </c>
      <c r="AJ13" s="42">
        <v>6425.4414388161804</v>
      </c>
      <c r="AK13" s="42">
        <v>6407.3595401528901</v>
      </c>
      <c r="AL13" s="42">
        <v>6432.4199898976103</v>
      </c>
      <c r="AM13" s="42">
        <v>6538.4246764851496</v>
      </c>
      <c r="AN13" s="42">
        <v>6732.1811922258503</v>
      </c>
      <c r="AO13" s="42">
        <v>6875.1944754952001</v>
      </c>
      <c r="AP13" s="42">
        <v>6786.0464986869902</v>
      </c>
      <c r="AQ13" s="42">
        <v>6729.4377869432283</v>
      </c>
      <c r="AR13" s="42">
        <v>6775.139513287967</v>
      </c>
      <c r="AS13" s="42">
        <v>6739.7723356182814</v>
      </c>
      <c r="AT13" s="42">
        <v>6635.5498316895109</v>
      </c>
      <c r="AU13" s="42">
        <v>6631.729388519454</v>
      </c>
      <c r="AV13" s="42">
        <v>6716.1306088959154</v>
      </c>
      <c r="AW13" s="42">
        <v>6798.4439667286624</v>
      </c>
      <c r="AX13" s="42">
        <v>6952.6</v>
      </c>
      <c r="AY13" s="42">
        <v>7119.3</v>
      </c>
      <c r="AZ13" s="42">
        <v>7303.7000000000007</v>
      </c>
      <c r="BA13" s="42">
        <v>7147.2000000000007</v>
      </c>
      <c r="BB13" s="42">
        <v>7296.8</v>
      </c>
      <c r="BC13" s="42">
        <v>7453</v>
      </c>
      <c r="BD13" s="42">
        <v>7561.2000000000007</v>
      </c>
      <c r="BE13" s="42">
        <v>7615</v>
      </c>
      <c r="BF13" s="42">
        <v>7615</v>
      </c>
      <c r="BG13" s="42">
        <v>7620</v>
      </c>
      <c r="BH13" s="42">
        <v>7630</v>
      </c>
      <c r="BI13" s="42">
        <v>7645</v>
      </c>
    </row>
    <row r="14" spans="1:61" x14ac:dyDescent="0.25">
      <c r="A14" s="10"/>
      <c r="B14" s="41"/>
      <c r="C14" s="41"/>
      <c r="D14" s="41"/>
      <c r="E14" s="41"/>
      <c r="F14" s="41"/>
      <c r="G14" s="41"/>
      <c r="H14" s="41"/>
      <c r="I14" s="41"/>
      <c r="J14" s="41"/>
      <c r="K14" s="41"/>
      <c r="L14" s="41"/>
      <c r="M14" s="41"/>
      <c r="N14" s="41"/>
      <c r="O14" s="41"/>
      <c r="P14" s="41"/>
      <c r="Q14" s="41"/>
      <c r="R14" s="41"/>
      <c r="S14" s="41"/>
      <c r="T14" s="41"/>
      <c r="U14" s="41"/>
      <c r="V14" s="41"/>
      <c r="W14" s="41"/>
      <c r="X14" s="41"/>
      <c r="Y14" s="41"/>
      <c r="Z14" s="41"/>
      <c r="AA14" s="41"/>
      <c r="AB14" s="41"/>
      <c r="AC14" s="41"/>
      <c r="AD14" s="41"/>
      <c r="AE14" s="41"/>
      <c r="AF14" s="41"/>
      <c r="AG14" s="41"/>
      <c r="AH14" s="41"/>
      <c r="AI14" s="41"/>
      <c r="AJ14" s="41"/>
      <c r="AK14" s="41"/>
      <c r="AL14" s="41"/>
      <c r="AM14" s="41"/>
      <c r="AN14" s="41"/>
      <c r="AO14" s="41"/>
      <c r="AP14" s="41"/>
      <c r="AQ14" s="41"/>
      <c r="AR14" s="41"/>
      <c r="AS14" s="41"/>
      <c r="AT14" s="41"/>
      <c r="AU14" s="41"/>
      <c r="AV14" s="41"/>
      <c r="AW14" s="41"/>
      <c r="AX14" s="41"/>
      <c r="AY14" s="41"/>
      <c r="AZ14" s="41"/>
      <c r="BA14" s="41"/>
      <c r="BB14" s="41"/>
      <c r="BC14" s="41"/>
      <c r="BD14" s="41"/>
      <c r="BE14" s="41"/>
      <c r="BF14" s="41"/>
      <c r="BG14" s="41"/>
      <c r="BH14" s="41"/>
      <c r="BI14" s="41"/>
    </row>
    <row r="15" spans="1:61" x14ac:dyDescent="0.25">
      <c r="A15" s="7" t="s">
        <v>257</v>
      </c>
      <c r="B15" s="43">
        <v>42.997827756929759</v>
      </c>
      <c r="C15" s="43">
        <v>43.655249703965083</v>
      </c>
      <c r="D15" s="43">
        <v>46.193501185053314</v>
      </c>
      <c r="E15" s="43">
        <v>47.447158194698169</v>
      </c>
      <c r="F15" s="43">
        <v>49.561961835882109</v>
      </c>
      <c r="G15" s="43">
        <v>52.949870939447983</v>
      </c>
      <c r="H15" s="43">
        <v>55.078870149790291</v>
      </c>
      <c r="I15" s="43">
        <v>57.878744028081499</v>
      </c>
      <c r="J15" s="43">
        <v>59.484142507056482</v>
      </c>
      <c r="K15" s="43">
        <v>60.560818966046462</v>
      </c>
      <c r="L15" s="43">
        <v>61.338253985551042</v>
      </c>
      <c r="M15" s="43">
        <v>65.394900015017257</v>
      </c>
      <c r="N15" s="148">
        <v>70.517465282597968</v>
      </c>
      <c r="O15" s="148">
        <v>74.52267809223558</v>
      </c>
      <c r="P15" s="148">
        <v>76.312313995139846</v>
      </c>
      <c r="Q15" s="148">
        <v>76.237365598052719</v>
      </c>
      <c r="R15" s="43">
        <v>75.668979861501555</v>
      </c>
      <c r="S15" s="43">
        <v>75.510698475370603</v>
      </c>
      <c r="T15" s="43">
        <v>75.122238071127114</v>
      </c>
      <c r="U15" s="43">
        <v>75.143651720572038</v>
      </c>
      <c r="V15" s="43">
        <v>74.584155923684975</v>
      </c>
      <c r="W15" s="43">
        <v>74.11776411602176</v>
      </c>
      <c r="X15" s="43">
        <v>73.676278456235579</v>
      </c>
      <c r="Y15" s="43">
        <v>75.176955887886422</v>
      </c>
      <c r="Z15" s="43">
        <v>75.037226478165081</v>
      </c>
      <c r="AA15" s="43">
        <v>73.953354473283923</v>
      </c>
      <c r="AB15" s="43">
        <v>73.953354473283923</v>
      </c>
      <c r="AC15" s="43">
        <v>71.57263627480603</v>
      </c>
      <c r="AD15" s="43">
        <v>68.964507947657708</v>
      </c>
      <c r="AE15" s="43">
        <v>66.445210090399371</v>
      </c>
      <c r="AF15" s="43">
        <v>64.586515902245083</v>
      </c>
      <c r="AG15" s="43">
        <v>63.476027744148396</v>
      </c>
      <c r="AH15" s="43">
        <v>61.60210859423816</v>
      </c>
      <c r="AI15" s="43">
        <v>62.371192884179372</v>
      </c>
      <c r="AJ15" s="43">
        <v>63.659089631713783</v>
      </c>
      <c r="AK15" s="43">
        <v>64.477587987268421</v>
      </c>
      <c r="AL15" s="43">
        <v>64.375603020180918</v>
      </c>
      <c r="AM15" s="43">
        <v>62.862944795866113</v>
      </c>
      <c r="AN15" s="43">
        <v>60.065320922151457</v>
      </c>
      <c r="AO15" s="43">
        <v>58.353132889250482</v>
      </c>
      <c r="AP15" s="43">
        <v>60.751673504844462</v>
      </c>
      <c r="AQ15" s="43">
        <v>63.314109652831576</v>
      </c>
      <c r="AR15" s="43">
        <v>64.145073299872323</v>
      </c>
      <c r="AS15" s="43">
        <v>66.031965612839684</v>
      </c>
      <c r="AT15" s="43">
        <v>69.543398213046501</v>
      </c>
      <c r="AU15" s="43">
        <v>71.281812277549051</v>
      </c>
      <c r="AV15" s="43">
        <v>71.231783594574708</v>
      </c>
      <c r="AW15" s="43">
        <v>71.83510821098443</v>
      </c>
      <c r="AX15" s="43">
        <v>70.221212208382468</v>
      </c>
      <c r="AY15" s="43">
        <v>69.7</v>
      </c>
      <c r="AZ15" s="43">
        <v>67.599999999999994</v>
      </c>
      <c r="BA15" s="43">
        <v>70.599999999999994</v>
      </c>
      <c r="BB15" s="43">
        <v>69.900000000000006</v>
      </c>
      <c r="BC15" s="43">
        <v>68.3</v>
      </c>
      <c r="BD15" s="43">
        <v>67.400000000000006</v>
      </c>
      <c r="BE15" s="43">
        <v>68</v>
      </c>
      <c r="BF15" s="43">
        <v>69.2</v>
      </c>
      <c r="BG15" s="43">
        <v>70.5</v>
      </c>
      <c r="BH15" s="43">
        <v>71.7</v>
      </c>
      <c r="BI15" s="43">
        <v>72.3</v>
      </c>
    </row>
    <row r="16" spans="1:61" x14ac:dyDescent="0.25">
      <c r="A16" s="7"/>
      <c r="B16" s="41"/>
      <c r="C16" s="41"/>
      <c r="D16" s="41"/>
      <c r="E16" s="41"/>
      <c r="F16" s="41"/>
      <c r="G16" s="41"/>
      <c r="H16" s="41"/>
      <c r="I16" s="41"/>
      <c r="J16" s="41"/>
      <c r="K16" s="41"/>
      <c r="L16" s="41"/>
      <c r="M16" s="41"/>
      <c r="N16" s="41"/>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41"/>
      <c r="AU16" s="41"/>
      <c r="AV16" s="41"/>
      <c r="AW16" s="41"/>
      <c r="AX16" s="41"/>
      <c r="AY16" s="41"/>
      <c r="AZ16" s="41"/>
      <c r="BA16" s="41"/>
      <c r="BB16" s="41"/>
      <c r="BC16" s="41"/>
      <c r="BD16" s="41"/>
      <c r="BE16" s="41"/>
      <c r="BF16" s="41"/>
      <c r="BG16" s="41"/>
      <c r="BH16" s="41"/>
      <c r="BI16" s="41"/>
    </row>
    <row r="17" spans="1:61" x14ac:dyDescent="0.25">
      <c r="A17" s="7"/>
      <c r="B17" s="41"/>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1"/>
      <c r="AV17" s="41"/>
      <c r="AW17" s="41"/>
      <c r="AX17" s="41"/>
      <c r="AY17" s="41"/>
      <c r="AZ17" s="41"/>
      <c r="BA17" s="41"/>
      <c r="BB17" s="41"/>
      <c r="BC17" s="41"/>
      <c r="BD17" s="41"/>
      <c r="BE17" s="41"/>
      <c r="BF17" s="41"/>
      <c r="BG17" s="41"/>
      <c r="BH17" s="41"/>
      <c r="BI17" s="41"/>
    </row>
    <row r="18" spans="1:61" x14ac:dyDescent="0.25">
      <c r="A18" s="5" t="s">
        <v>258</v>
      </c>
      <c r="B18" s="41"/>
      <c r="C18" s="41"/>
      <c r="D18" s="41"/>
      <c r="E18" s="41"/>
      <c r="F18" s="41"/>
      <c r="G18" s="41"/>
      <c r="H18" s="41"/>
      <c r="I18" s="41"/>
      <c r="J18" s="41"/>
      <c r="K18" s="41"/>
      <c r="L18" s="41"/>
      <c r="M18" s="41"/>
      <c r="N18" s="41"/>
      <c r="O18" s="41"/>
      <c r="P18" s="41"/>
      <c r="Q18" s="41"/>
      <c r="R18" s="41"/>
      <c r="S18" s="41"/>
      <c r="T18" s="41"/>
      <c r="U18" s="41"/>
      <c r="V18" s="41"/>
      <c r="W18" s="41"/>
      <c r="X18" s="41"/>
      <c r="Y18" s="41"/>
      <c r="Z18" s="41"/>
      <c r="AA18" s="41"/>
      <c r="AB18" s="41"/>
      <c r="AC18" s="41"/>
      <c r="AD18" s="41"/>
      <c r="AE18" s="41"/>
      <c r="AF18" s="41"/>
      <c r="AG18" s="41"/>
      <c r="AH18" s="41"/>
      <c r="AI18" s="41"/>
      <c r="AJ18" s="41"/>
      <c r="AK18" s="41"/>
      <c r="AL18" s="41"/>
      <c r="AM18" s="41"/>
      <c r="AN18" s="41"/>
      <c r="AO18" s="41"/>
      <c r="AP18" s="41"/>
      <c r="AQ18" s="41"/>
      <c r="AR18" s="41"/>
      <c r="AS18" s="41"/>
      <c r="AT18" s="41"/>
      <c r="AU18" s="41"/>
      <c r="AV18" s="41"/>
      <c r="AW18" s="41"/>
      <c r="AX18" s="41"/>
      <c r="AY18" s="41"/>
      <c r="AZ18" s="41"/>
      <c r="BA18" s="41"/>
      <c r="BB18" s="41"/>
      <c r="BC18" s="41"/>
      <c r="BD18" s="41"/>
      <c r="BE18" s="41"/>
      <c r="BF18" s="41"/>
      <c r="BG18" s="41"/>
      <c r="BH18" s="41"/>
      <c r="BI18" s="41"/>
    </row>
    <row r="19" spans="1:61" x14ac:dyDescent="0.25">
      <c r="A19" s="7" t="s">
        <v>259</v>
      </c>
      <c r="B19" s="44" t="s">
        <v>169</v>
      </c>
      <c r="C19" s="44" t="s">
        <v>169</v>
      </c>
      <c r="D19" s="44" t="s">
        <v>169</v>
      </c>
      <c r="E19" s="44" t="s">
        <v>169</v>
      </c>
      <c r="F19" s="44" t="s">
        <v>169</v>
      </c>
      <c r="G19" s="44" t="s">
        <v>169</v>
      </c>
      <c r="H19" s="44" t="s">
        <v>169</v>
      </c>
      <c r="I19" s="44" t="s">
        <v>169</v>
      </c>
      <c r="J19" s="44" t="s">
        <v>169</v>
      </c>
      <c r="K19" s="44" t="s">
        <v>169</v>
      </c>
      <c r="L19" s="44" t="s">
        <v>169</v>
      </c>
      <c r="M19" s="44" t="s">
        <v>169</v>
      </c>
      <c r="N19" s="44" t="s">
        <v>169</v>
      </c>
      <c r="O19" s="44" t="s">
        <v>169</v>
      </c>
      <c r="P19" s="44" t="s">
        <v>169</v>
      </c>
      <c r="Q19" s="44" t="s">
        <v>169</v>
      </c>
      <c r="R19" s="44" t="s">
        <v>169</v>
      </c>
      <c r="S19" s="44" t="s">
        <v>169</v>
      </c>
      <c r="T19" s="44" t="s">
        <v>169</v>
      </c>
      <c r="U19" s="44" t="s">
        <v>169</v>
      </c>
      <c r="V19" s="44" t="s">
        <v>169</v>
      </c>
      <c r="W19" s="44" t="s">
        <v>169</v>
      </c>
      <c r="X19" s="44" t="s">
        <v>169</v>
      </c>
      <c r="Y19" s="44" t="s">
        <v>169</v>
      </c>
      <c r="Z19" s="44" t="s">
        <v>169</v>
      </c>
      <c r="AA19" s="44" t="s">
        <v>169</v>
      </c>
      <c r="AB19" s="44">
        <v>-0.25</v>
      </c>
      <c r="AC19" s="44">
        <v>-0.25</v>
      </c>
      <c r="AD19" s="44">
        <v>-0.75</v>
      </c>
      <c r="AE19" s="44">
        <v>-0.5</v>
      </c>
      <c r="AF19" s="44">
        <v>0</v>
      </c>
      <c r="AG19" s="44">
        <v>1.25</v>
      </c>
      <c r="AH19" s="44">
        <v>2.25</v>
      </c>
      <c r="AI19" s="44">
        <v>3.75</v>
      </c>
      <c r="AJ19" s="44">
        <v>4.25</v>
      </c>
      <c r="AK19" s="44">
        <v>4</v>
      </c>
      <c r="AL19" s="44">
        <v>2.75</v>
      </c>
      <c r="AM19" s="44">
        <v>2.25</v>
      </c>
      <c r="AN19" s="44">
        <v>1.75</v>
      </c>
      <c r="AO19" s="44">
        <v>1.25</v>
      </c>
      <c r="AP19" s="44">
        <v>1.75</v>
      </c>
      <c r="AQ19" s="44">
        <v>3</v>
      </c>
      <c r="AR19" s="44">
        <v>3</v>
      </c>
      <c r="AS19" s="44">
        <v>3.75</v>
      </c>
      <c r="AT19" s="44">
        <v>2.75</v>
      </c>
      <c r="AU19" s="44">
        <v>1.75</v>
      </c>
      <c r="AV19" s="44">
        <v>2</v>
      </c>
      <c r="AW19" s="44">
        <v>4</v>
      </c>
      <c r="AX19" s="44">
        <v>6.25</v>
      </c>
      <c r="AY19" s="44">
        <v>9.25</v>
      </c>
      <c r="AZ19" s="44">
        <v>12.5</v>
      </c>
      <c r="BA19" s="44">
        <v>15.75</v>
      </c>
      <c r="BB19" s="44">
        <v>20</v>
      </c>
      <c r="BC19" s="44">
        <v>24.5</v>
      </c>
      <c r="BD19" s="44">
        <v>28.75</v>
      </c>
      <c r="BE19" s="44">
        <v>33.25</v>
      </c>
      <c r="BF19" s="44">
        <v>38.25</v>
      </c>
      <c r="BG19" s="44">
        <v>43.25</v>
      </c>
      <c r="BH19" s="44">
        <v>48.5</v>
      </c>
      <c r="BI19" s="44">
        <v>53.5</v>
      </c>
    </row>
    <row r="20" spans="1:61" x14ac:dyDescent="0.25">
      <c r="A20" s="7" t="s">
        <v>260</v>
      </c>
      <c r="B20" s="44" t="s">
        <v>169</v>
      </c>
      <c r="C20" s="44" t="s">
        <v>169</v>
      </c>
      <c r="D20" s="44" t="s">
        <v>169</v>
      </c>
      <c r="E20" s="44" t="s">
        <v>169</v>
      </c>
      <c r="F20" s="44" t="s">
        <v>169</v>
      </c>
      <c r="G20" s="44" t="s">
        <v>169</v>
      </c>
      <c r="H20" s="44" t="s">
        <v>169</v>
      </c>
      <c r="I20" s="44" t="s">
        <v>169</v>
      </c>
      <c r="J20" s="44" t="s">
        <v>169</v>
      </c>
      <c r="K20" s="44" t="s">
        <v>169</v>
      </c>
      <c r="L20" s="44" t="s">
        <v>169</v>
      </c>
      <c r="M20" s="44" t="s">
        <v>169</v>
      </c>
      <c r="N20" s="44" t="s">
        <v>169</v>
      </c>
      <c r="O20" s="44" t="s">
        <v>169</v>
      </c>
      <c r="P20" s="44" t="s">
        <v>169</v>
      </c>
      <c r="Q20" s="44" t="s">
        <v>169</v>
      </c>
      <c r="R20" s="44" t="s">
        <v>169</v>
      </c>
      <c r="S20" s="44" t="s">
        <v>169</v>
      </c>
      <c r="T20" s="44" t="s">
        <v>169</v>
      </c>
      <c r="U20" s="44" t="s">
        <v>169</v>
      </c>
      <c r="V20" s="44" t="s">
        <v>169</v>
      </c>
      <c r="W20" s="44" t="s">
        <v>169</v>
      </c>
      <c r="X20" s="44" t="s">
        <v>169</v>
      </c>
      <c r="Y20" s="44" t="s">
        <v>169</v>
      </c>
      <c r="Z20" s="44" t="s">
        <v>169</v>
      </c>
      <c r="AA20" s="44" t="s">
        <v>169</v>
      </c>
      <c r="AB20" s="44">
        <v>-2</v>
      </c>
      <c r="AC20" s="44">
        <v>-2.5</v>
      </c>
      <c r="AD20" s="44">
        <v>-2.25</v>
      </c>
      <c r="AE20" s="44">
        <v>-1.25</v>
      </c>
      <c r="AF20" s="44">
        <v>0.25</v>
      </c>
      <c r="AG20" s="44">
        <v>2.5</v>
      </c>
      <c r="AH20" s="44">
        <v>5</v>
      </c>
      <c r="AI20" s="44">
        <v>4.5</v>
      </c>
      <c r="AJ20" s="44">
        <v>4.25</v>
      </c>
      <c r="AK20" s="44">
        <v>4.25</v>
      </c>
      <c r="AL20" s="44">
        <v>4.5</v>
      </c>
      <c r="AM20" s="44">
        <v>4.5</v>
      </c>
      <c r="AN20" s="44">
        <v>5.5</v>
      </c>
      <c r="AO20" s="44">
        <v>7.5</v>
      </c>
      <c r="AP20" s="44">
        <v>4.75</v>
      </c>
      <c r="AQ20" s="44">
        <v>0.75</v>
      </c>
      <c r="AR20" s="44">
        <v>-2.75</v>
      </c>
      <c r="AS20" s="44">
        <v>-6</v>
      </c>
      <c r="AT20" s="44">
        <v>-10.25</v>
      </c>
      <c r="AU20" s="44">
        <v>-12.75</v>
      </c>
      <c r="AV20" s="44">
        <v>-15</v>
      </c>
      <c r="AW20" s="44">
        <v>-16</v>
      </c>
      <c r="AX20" s="44">
        <v>-15.5</v>
      </c>
      <c r="AY20" s="44">
        <v>-13.75</v>
      </c>
      <c r="AZ20" s="44">
        <v>-9.5</v>
      </c>
      <c r="BA20" s="44">
        <v>-8.75</v>
      </c>
      <c r="BB20" s="44">
        <v>-8</v>
      </c>
      <c r="BC20" s="44">
        <v>-3</v>
      </c>
      <c r="BD20" s="44">
        <v>1.75</v>
      </c>
      <c r="BE20" s="44">
        <v>6.5</v>
      </c>
      <c r="BF20" s="44">
        <v>10.75</v>
      </c>
      <c r="BG20" s="44">
        <v>15</v>
      </c>
      <c r="BH20" s="44">
        <v>19</v>
      </c>
      <c r="BI20" s="44">
        <v>22.75</v>
      </c>
    </row>
    <row r="21" spans="1:61" x14ac:dyDescent="0.25">
      <c r="A21" s="7"/>
      <c r="B21" s="41"/>
      <c r="C21" s="41"/>
      <c r="D21" s="41"/>
      <c r="E21" s="41"/>
      <c r="F21" s="41"/>
      <c r="G21" s="41"/>
      <c r="H21" s="41"/>
      <c r="I21" s="41"/>
      <c r="J21" s="41"/>
      <c r="K21" s="41"/>
      <c r="L21" s="41"/>
      <c r="M21" s="41"/>
      <c r="N21" s="41"/>
      <c r="O21" s="41"/>
      <c r="P21" s="41"/>
      <c r="Q21" s="41"/>
      <c r="R21" s="41"/>
      <c r="S21" s="41"/>
      <c r="T21" s="41"/>
      <c r="U21" s="41"/>
      <c r="V21" s="41"/>
      <c r="W21" s="41"/>
      <c r="X21" s="41"/>
      <c r="Y21" s="41"/>
      <c r="Z21" s="41"/>
      <c r="AA21" s="41"/>
      <c r="AB21" s="41"/>
      <c r="AC21" s="41"/>
      <c r="AD21" s="41"/>
      <c r="AE21" s="41"/>
      <c r="AF21" s="41"/>
      <c r="AG21" s="41"/>
      <c r="AH21" s="41"/>
      <c r="AI21" s="41"/>
      <c r="AJ21" s="41"/>
      <c r="AK21" s="41"/>
      <c r="AL21" s="41"/>
      <c r="AM21" s="41"/>
      <c r="AN21" s="41"/>
      <c r="AO21" s="41"/>
      <c r="AP21" s="41"/>
      <c r="AQ21" s="41"/>
      <c r="AR21" s="41"/>
      <c r="AS21" s="41"/>
      <c r="AT21" s="41"/>
      <c r="AU21" s="41"/>
      <c r="AV21" s="41"/>
      <c r="AW21" s="41"/>
      <c r="AX21" s="41"/>
      <c r="AY21" s="41"/>
      <c r="AZ21" s="41"/>
      <c r="BA21" s="41"/>
      <c r="BB21" s="41"/>
      <c r="BC21" s="41"/>
      <c r="BD21" s="41"/>
      <c r="BE21" s="41"/>
      <c r="BF21" s="41"/>
      <c r="BG21" s="41"/>
      <c r="BH21" s="41"/>
      <c r="BI21" s="41"/>
    </row>
    <row r="22" spans="1:61" x14ac:dyDescent="0.25">
      <c r="A22" s="5" t="s">
        <v>261</v>
      </c>
      <c r="B22" s="41"/>
      <c r="C22" s="41"/>
      <c r="D22" s="41"/>
      <c r="E22" s="41"/>
      <c r="F22" s="41"/>
      <c r="G22" s="41"/>
      <c r="H22" s="41"/>
      <c r="I22" s="41"/>
      <c r="J22" s="41"/>
      <c r="K22" s="41"/>
      <c r="L22" s="41"/>
      <c r="M22" s="41"/>
      <c r="N22" s="41"/>
      <c r="O22" s="41"/>
      <c r="P22" s="41"/>
      <c r="Q22" s="41"/>
      <c r="R22" s="41"/>
      <c r="S22" s="41"/>
      <c r="T22" s="41"/>
      <c r="U22" s="41"/>
      <c r="V22" s="41"/>
      <c r="W22" s="41"/>
      <c r="X22" s="41"/>
      <c r="Y22" s="41"/>
      <c r="Z22" s="41"/>
      <c r="AA22" s="41"/>
      <c r="AB22" s="41"/>
      <c r="AC22" s="41"/>
      <c r="AD22" s="41"/>
      <c r="AE22" s="41"/>
      <c r="AF22" s="41"/>
      <c r="AG22" s="41"/>
      <c r="AH22" s="41"/>
      <c r="AI22" s="41"/>
      <c r="AJ22" s="41"/>
      <c r="AK22" s="41"/>
      <c r="AL22" s="41"/>
      <c r="AM22" s="41"/>
      <c r="AN22" s="41"/>
      <c r="AO22" s="41"/>
      <c r="AP22" s="41"/>
      <c r="AQ22" s="41"/>
      <c r="AR22" s="41"/>
      <c r="AS22" s="41"/>
      <c r="AT22" s="41"/>
      <c r="AU22" s="41"/>
      <c r="AV22" s="41"/>
      <c r="AW22" s="41"/>
      <c r="AX22" s="41"/>
      <c r="AY22" s="41"/>
      <c r="AZ22" s="41"/>
      <c r="BA22" s="41"/>
      <c r="BB22" s="41"/>
      <c r="BC22" s="41"/>
      <c r="BD22" s="41"/>
      <c r="BE22" s="41"/>
      <c r="BF22" s="41"/>
      <c r="BG22" s="41"/>
      <c r="BH22" s="41"/>
      <c r="BI22" s="41"/>
    </row>
    <row r="23" spans="1:61" x14ac:dyDescent="0.25">
      <c r="A23" s="7" t="s">
        <v>262</v>
      </c>
      <c r="B23" s="44" t="s">
        <v>169</v>
      </c>
      <c r="C23" s="44" t="s">
        <v>169</v>
      </c>
      <c r="D23" s="44" t="s">
        <v>169</v>
      </c>
      <c r="E23" s="44" t="s">
        <v>169</v>
      </c>
      <c r="F23" s="44" t="s">
        <v>169</v>
      </c>
      <c r="G23" s="44" t="s">
        <v>169</v>
      </c>
      <c r="H23" s="44" t="s">
        <v>169</v>
      </c>
      <c r="I23" s="44" t="s">
        <v>169</v>
      </c>
      <c r="J23" s="44" t="s">
        <v>169</v>
      </c>
      <c r="K23" s="44" t="s">
        <v>169</v>
      </c>
      <c r="L23" s="44" t="s">
        <v>169</v>
      </c>
      <c r="M23" s="44" t="s">
        <v>169</v>
      </c>
      <c r="N23" s="44" t="s">
        <v>169</v>
      </c>
      <c r="O23" s="44" t="s">
        <v>169</v>
      </c>
      <c r="P23" s="44" t="s">
        <v>169</v>
      </c>
      <c r="Q23" s="44" t="s">
        <v>169</v>
      </c>
      <c r="R23" s="44" t="s">
        <v>169</v>
      </c>
      <c r="S23" s="44" t="s">
        <v>169</v>
      </c>
      <c r="T23" s="44" t="s">
        <v>169</v>
      </c>
      <c r="U23" s="44" t="s">
        <v>169</v>
      </c>
      <c r="V23" s="44" t="s">
        <v>169</v>
      </c>
      <c r="W23" s="44" t="s">
        <v>169</v>
      </c>
      <c r="X23" s="44" t="s">
        <v>169</v>
      </c>
      <c r="Y23" s="44" t="s">
        <v>169</v>
      </c>
      <c r="Z23" s="44" t="s">
        <v>169</v>
      </c>
      <c r="AA23" s="44" t="s">
        <v>169</v>
      </c>
      <c r="AB23" s="44">
        <v>-0.5</v>
      </c>
      <c r="AC23" s="44">
        <v>0</v>
      </c>
      <c r="AD23" s="44">
        <v>0</v>
      </c>
      <c r="AE23" s="44">
        <v>0</v>
      </c>
      <c r="AF23" s="44">
        <v>0.75</v>
      </c>
      <c r="AG23" s="44">
        <v>0.75</v>
      </c>
      <c r="AH23" s="44">
        <v>-1.5</v>
      </c>
      <c r="AI23" s="44">
        <v>-2.5</v>
      </c>
      <c r="AJ23" s="44">
        <v>-2.75</v>
      </c>
      <c r="AK23" s="44">
        <v>-0.75</v>
      </c>
      <c r="AL23" s="44">
        <v>0.25</v>
      </c>
      <c r="AM23" s="44">
        <v>0.25</v>
      </c>
      <c r="AN23" s="44">
        <v>0.75</v>
      </c>
      <c r="AO23" s="44">
        <v>-0.75</v>
      </c>
      <c r="AP23" s="44">
        <v>-4</v>
      </c>
      <c r="AQ23" s="44">
        <v>-7.25</v>
      </c>
      <c r="AR23" s="44">
        <v>-10.5</v>
      </c>
      <c r="AS23" s="44">
        <v>-15</v>
      </c>
      <c r="AT23" s="44">
        <v>-18.25</v>
      </c>
      <c r="AU23" s="44">
        <v>-21</v>
      </c>
      <c r="AV23" s="44">
        <v>-20.5</v>
      </c>
      <c r="AW23" s="44">
        <v>-17.25</v>
      </c>
      <c r="AX23" s="44">
        <v>-15.75</v>
      </c>
      <c r="AY23" s="44">
        <v>-14.5</v>
      </c>
      <c r="AZ23" s="44">
        <v>-15.25</v>
      </c>
      <c r="BA23" s="44">
        <v>-15.25</v>
      </c>
      <c r="BB23" s="44">
        <v>-14.75</v>
      </c>
      <c r="BC23" s="44">
        <v>-13.75</v>
      </c>
      <c r="BD23" s="44">
        <v>-13.75</v>
      </c>
      <c r="BE23" s="44">
        <v>-13.75</v>
      </c>
      <c r="BF23" s="44">
        <v>-13.75</v>
      </c>
      <c r="BG23" s="44">
        <v>-13.75</v>
      </c>
      <c r="BH23" s="44">
        <v>-13.75</v>
      </c>
      <c r="BI23" s="44">
        <v>-13.75</v>
      </c>
    </row>
    <row r="24" spans="1:61" x14ac:dyDescent="0.25">
      <c r="A24" s="7" t="s">
        <v>263</v>
      </c>
      <c r="B24" s="44" t="s">
        <v>169</v>
      </c>
      <c r="C24" s="44" t="s">
        <v>169</v>
      </c>
      <c r="D24" s="44" t="s">
        <v>169</v>
      </c>
      <c r="E24" s="44" t="s">
        <v>169</v>
      </c>
      <c r="F24" s="44" t="s">
        <v>169</v>
      </c>
      <c r="G24" s="44" t="s">
        <v>169</v>
      </c>
      <c r="H24" s="44" t="s">
        <v>169</v>
      </c>
      <c r="I24" s="44" t="s">
        <v>169</v>
      </c>
      <c r="J24" s="44" t="s">
        <v>169</v>
      </c>
      <c r="K24" s="44" t="s">
        <v>169</v>
      </c>
      <c r="L24" s="44" t="s">
        <v>169</v>
      </c>
      <c r="M24" s="44" t="s">
        <v>169</v>
      </c>
      <c r="N24" s="44" t="s">
        <v>169</v>
      </c>
      <c r="O24" s="44" t="s">
        <v>169</v>
      </c>
      <c r="P24" s="44" t="s">
        <v>169</v>
      </c>
      <c r="Q24" s="44" t="s">
        <v>169</v>
      </c>
      <c r="R24" s="44" t="s">
        <v>169</v>
      </c>
      <c r="S24" s="44" t="s">
        <v>169</v>
      </c>
      <c r="T24" s="44" t="s">
        <v>169</v>
      </c>
      <c r="U24" s="44" t="s">
        <v>169</v>
      </c>
      <c r="V24" s="44" t="s">
        <v>169</v>
      </c>
      <c r="W24" s="44" t="s">
        <v>169</v>
      </c>
      <c r="X24" s="44" t="s">
        <v>169</v>
      </c>
      <c r="Y24" s="44" t="s">
        <v>169</v>
      </c>
      <c r="Z24" s="44" t="s">
        <v>169</v>
      </c>
      <c r="AA24" s="44" t="s">
        <v>169</v>
      </c>
      <c r="AB24" s="44">
        <v>-1.25</v>
      </c>
      <c r="AC24" s="44">
        <v>-1.25</v>
      </c>
      <c r="AD24" s="44">
        <v>-1.75</v>
      </c>
      <c r="AE24" s="44">
        <v>-1.75</v>
      </c>
      <c r="AF24" s="44">
        <v>-1.25</v>
      </c>
      <c r="AG24" s="44">
        <v>0</v>
      </c>
      <c r="AH24" s="44">
        <v>0.25</v>
      </c>
      <c r="AI24" s="44">
        <v>-2</v>
      </c>
      <c r="AJ24" s="44">
        <v>-2.25</v>
      </c>
      <c r="AK24" s="44">
        <v>-3.75</v>
      </c>
      <c r="AL24" s="44">
        <v>-5.75</v>
      </c>
      <c r="AM24" s="44">
        <v>-7.25</v>
      </c>
      <c r="AN24" s="44">
        <v>-7.5</v>
      </c>
      <c r="AO24" s="44">
        <v>-6.75</v>
      </c>
      <c r="AP24" s="44">
        <v>-9.25</v>
      </c>
      <c r="AQ24" s="44">
        <v>-5.25</v>
      </c>
      <c r="AR24" s="44">
        <v>-4.5</v>
      </c>
      <c r="AS24" s="44">
        <v>-3.5</v>
      </c>
      <c r="AT24" s="44">
        <v>-1.5</v>
      </c>
      <c r="AU24" s="44">
        <v>-1.5</v>
      </c>
      <c r="AV24" s="44">
        <v>-2.5</v>
      </c>
      <c r="AW24" s="44">
        <v>-0.75</v>
      </c>
      <c r="AX24" s="44">
        <v>-0.25</v>
      </c>
      <c r="AY24" s="44">
        <v>0</v>
      </c>
      <c r="AZ24" s="44">
        <v>0</v>
      </c>
      <c r="BA24" s="44">
        <v>-0.75</v>
      </c>
      <c r="BB24" s="44">
        <v>-1.25</v>
      </c>
      <c r="BC24" s="44">
        <v>-0.75</v>
      </c>
      <c r="BD24" s="44">
        <v>-0.5</v>
      </c>
      <c r="BE24" s="44">
        <v>-1.75</v>
      </c>
      <c r="BF24" s="44">
        <v>-1.75</v>
      </c>
      <c r="BG24" s="44">
        <v>-1.75</v>
      </c>
      <c r="BH24" s="44">
        <v>-1.75</v>
      </c>
      <c r="BI24" s="44">
        <v>-1.75</v>
      </c>
    </row>
    <row r="25" spans="1:61" x14ac:dyDescent="0.25">
      <c r="A25" s="55"/>
      <c r="B25" s="55"/>
      <c r="C25" s="55"/>
      <c r="D25" s="55"/>
      <c r="E25" s="55"/>
      <c r="F25" s="55"/>
      <c r="G25" s="55"/>
      <c r="H25" s="55"/>
      <c r="I25" s="55"/>
      <c r="J25" s="55"/>
      <c r="K25" s="55"/>
      <c r="L25" s="55"/>
      <c r="M25" s="55"/>
      <c r="N25" s="55"/>
      <c r="O25" s="55"/>
      <c r="P25" s="55"/>
      <c r="Q25" s="55"/>
      <c r="R25" s="55"/>
      <c r="S25" s="55"/>
      <c r="T25" s="55"/>
      <c r="U25" s="55"/>
      <c r="V25" s="55"/>
      <c r="W25" s="55"/>
      <c r="X25" s="55"/>
      <c r="Y25" s="55"/>
      <c r="Z25" s="55"/>
      <c r="AA25" s="55"/>
      <c r="AB25" s="55"/>
      <c r="AC25" s="55"/>
      <c r="AD25" s="55"/>
      <c r="AE25" s="55"/>
      <c r="AF25" s="55"/>
      <c r="AG25" s="55"/>
      <c r="AH25" s="55"/>
      <c r="AI25" s="55"/>
      <c r="AJ25" s="55"/>
      <c r="AK25" s="55"/>
      <c r="AL25" s="55"/>
      <c r="AM25" s="55"/>
      <c r="AN25" s="55"/>
      <c r="AO25" s="55"/>
      <c r="AP25" s="55"/>
      <c r="AQ25" s="55"/>
      <c r="AR25" s="55"/>
      <c r="AS25" s="55"/>
      <c r="AT25" s="55"/>
      <c r="AU25" s="55"/>
      <c r="AV25" s="55"/>
      <c r="AW25" s="55"/>
      <c r="AX25" s="55"/>
      <c r="AY25" s="55"/>
      <c r="AZ25" s="55"/>
      <c r="BA25" s="55"/>
      <c r="BB25" s="55"/>
      <c r="BC25" s="55"/>
      <c r="BD25" s="55"/>
      <c r="BE25" s="55"/>
      <c r="BF25" s="55"/>
      <c r="BG25" s="55"/>
      <c r="BH25" s="55"/>
      <c r="BI25" s="55"/>
    </row>
    <row r="26" spans="1:61" x14ac:dyDescent="0.25">
      <c r="A26" s="64"/>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8"/>
      <c r="AG26" s="8"/>
      <c r="AH26" s="8"/>
      <c r="AI26" s="8"/>
      <c r="AJ26" s="8"/>
      <c r="AK26" s="8"/>
      <c r="AL26" s="8"/>
      <c r="AM26" s="8"/>
      <c r="AN26" s="8"/>
      <c r="AO26" s="8"/>
      <c r="AP26" s="8"/>
      <c r="AQ26" s="8"/>
      <c r="AR26" s="8"/>
      <c r="AS26" s="8"/>
      <c r="AT26" s="8"/>
      <c r="AU26" s="8"/>
      <c r="AV26" s="8"/>
      <c r="AW26" s="8"/>
      <c r="AX26" s="8"/>
      <c r="AY26" s="8"/>
      <c r="AZ26" s="8"/>
      <c r="BA26" s="8"/>
      <c r="BB26" s="8"/>
      <c r="BC26" s="8"/>
      <c r="BD26" s="8"/>
      <c r="BE26" s="8"/>
      <c r="BF26" s="8"/>
      <c r="BG26" s="8"/>
      <c r="BH26" s="8"/>
      <c r="BI26" s="8"/>
    </row>
    <row r="27" spans="1:61" x14ac:dyDescent="0.25">
      <c r="A27" s="64"/>
      <c r="B27" s="64"/>
      <c r="C27" s="64"/>
      <c r="D27" s="64"/>
      <c r="E27" s="64"/>
      <c r="F27" s="64"/>
      <c r="G27" s="64"/>
      <c r="H27" s="64"/>
      <c r="I27" s="64"/>
      <c r="J27" s="64"/>
      <c r="K27" s="64"/>
      <c r="L27" s="64"/>
      <c r="M27" s="64"/>
      <c r="N27" s="64"/>
      <c r="O27" s="64"/>
      <c r="P27" s="64"/>
      <c r="Q27" s="64"/>
      <c r="R27" s="64"/>
      <c r="S27" s="64"/>
      <c r="T27" s="64"/>
      <c r="U27" s="64"/>
      <c r="V27" s="64"/>
      <c r="W27" s="64"/>
      <c r="X27" s="64"/>
      <c r="Y27" s="64"/>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96ECA-92E9-4B8C-BA5F-D9C38D61986B}">
  <dimension ref="A1:AC52"/>
  <sheetViews>
    <sheetView zoomScaleNormal="100" workbookViewId="0"/>
  </sheetViews>
  <sheetFormatPr defaultRowHeight="15" x14ac:dyDescent="0.25"/>
  <cols>
    <col min="1" max="1" width="56.140625" style="54" customWidth="1"/>
    <col min="2" max="16384" width="9.140625" style="54"/>
  </cols>
  <sheetData>
    <row r="1" spans="1:29" x14ac:dyDescent="0.25">
      <c r="A1" s="235" t="str">
        <f>HYPERLINK("#'contents'!A1","to contents")</f>
        <v>to contents</v>
      </c>
    </row>
    <row r="2" spans="1:29" ht="30" x14ac:dyDescent="0.25">
      <c r="A2" s="4" t="s">
        <v>493</v>
      </c>
    </row>
    <row r="3" spans="1:29" s="57" customFormat="1" x14ac:dyDescent="0.25">
      <c r="A3" s="6"/>
      <c r="B3" s="12">
        <v>2001</v>
      </c>
      <c r="C3" s="12">
        <v>2002</v>
      </c>
      <c r="D3" s="12">
        <v>2003</v>
      </c>
      <c r="E3" s="12">
        <v>2004</v>
      </c>
      <c r="F3" s="12">
        <v>2005</v>
      </c>
      <c r="G3" s="12">
        <v>2006</v>
      </c>
      <c r="H3" s="12">
        <v>2007</v>
      </c>
      <c r="I3" s="12">
        <v>2008</v>
      </c>
      <c r="J3" s="12">
        <v>2009</v>
      </c>
      <c r="K3" s="12">
        <v>2010</v>
      </c>
      <c r="L3" s="12">
        <v>2011</v>
      </c>
      <c r="M3" s="12">
        <v>2012</v>
      </c>
      <c r="N3" s="12">
        <v>2013</v>
      </c>
      <c r="O3" s="12">
        <v>2014</v>
      </c>
      <c r="P3" s="12">
        <v>2015</v>
      </c>
      <c r="Q3" s="12">
        <v>2016</v>
      </c>
      <c r="R3" s="12">
        <v>2017</v>
      </c>
      <c r="S3" s="12">
        <v>2018</v>
      </c>
      <c r="T3" s="12">
        <v>2019</v>
      </c>
      <c r="U3" s="12">
        <v>2020</v>
      </c>
      <c r="V3" s="12">
        <v>2021</v>
      </c>
      <c r="W3" s="12">
        <v>2022</v>
      </c>
      <c r="X3" s="12">
        <v>2023</v>
      </c>
      <c r="Y3" s="12">
        <v>2024</v>
      </c>
      <c r="Z3" s="12">
        <v>2025</v>
      </c>
      <c r="AA3" s="12">
        <v>2026</v>
      </c>
      <c r="AB3" s="12">
        <v>2027</v>
      </c>
      <c r="AC3" s="12">
        <v>2028</v>
      </c>
    </row>
    <row r="4" spans="1:29" x14ac:dyDescent="0.25">
      <c r="A4" s="11" t="s">
        <v>264</v>
      </c>
      <c r="B4" s="9"/>
      <c r="C4" s="9"/>
      <c r="D4" s="9"/>
      <c r="E4" s="9"/>
      <c r="F4" s="9"/>
      <c r="G4" s="9"/>
      <c r="H4" s="9"/>
      <c r="I4" s="9"/>
      <c r="J4" s="9"/>
      <c r="K4" s="9"/>
      <c r="L4" s="9"/>
      <c r="M4" s="9"/>
      <c r="N4" s="9"/>
      <c r="O4" s="9"/>
      <c r="P4" s="9"/>
      <c r="Q4" s="9"/>
      <c r="R4" s="9"/>
      <c r="S4" s="9"/>
      <c r="T4" s="9"/>
      <c r="U4" s="9"/>
      <c r="V4" s="9"/>
      <c r="W4" s="9"/>
      <c r="X4" s="9"/>
      <c r="Y4" s="9"/>
      <c r="Z4" s="9"/>
      <c r="AA4" s="9"/>
      <c r="AB4" s="9"/>
    </row>
    <row r="5" spans="1:29" x14ac:dyDescent="0.25">
      <c r="A5" s="5" t="s">
        <v>265</v>
      </c>
      <c r="B5" s="9"/>
      <c r="C5" s="9"/>
      <c r="D5" s="9"/>
      <c r="E5" s="9"/>
      <c r="F5" s="9"/>
      <c r="G5" s="9"/>
      <c r="H5" s="9"/>
      <c r="I5" s="9"/>
      <c r="J5" s="9"/>
      <c r="K5" s="9"/>
      <c r="L5" s="9"/>
      <c r="M5" s="9"/>
      <c r="N5" s="9"/>
      <c r="O5" s="9"/>
      <c r="P5" s="9"/>
      <c r="Q5" s="9"/>
      <c r="R5" s="9"/>
      <c r="S5" s="9"/>
      <c r="T5" s="9"/>
      <c r="U5" s="9"/>
      <c r="V5" s="9"/>
      <c r="W5" s="9"/>
      <c r="X5" s="9"/>
      <c r="Y5" s="9"/>
      <c r="Z5" s="9"/>
      <c r="AA5" s="9"/>
      <c r="AB5" s="9"/>
    </row>
    <row r="6" spans="1:29" x14ac:dyDescent="0.25">
      <c r="A6" s="9" t="s">
        <v>266</v>
      </c>
      <c r="B6" s="196">
        <v>17.89999701100604</v>
      </c>
      <c r="C6" s="196">
        <v>17.899996218445001</v>
      </c>
      <c r="D6" s="196">
        <v>17.899987754522002</v>
      </c>
      <c r="E6" s="196">
        <v>17.899996218445001</v>
      </c>
      <c r="F6" s="196">
        <v>17.899999999999999</v>
      </c>
      <c r="G6" s="196">
        <v>17.899999999999999</v>
      </c>
      <c r="H6" s="196">
        <v>17.899999999999999</v>
      </c>
      <c r="I6" s="196">
        <v>17.899999999999999</v>
      </c>
      <c r="J6" s="196">
        <v>17.899999999999999</v>
      </c>
      <c r="K6" s="196">
        <v>17.899999999999999</v>
      </c>
      <c r="L6" s="196">
        <v>17.899999999999999</v>
      </c>
      <c r="M6" s="196">
        <v>17.899999999999999</v>
      </c>
      <c r="N6" s="196">
        <v>17.899999999999999</v>
      </c>
      <c r="O6" s="196">
        <v>17.899999999999999</v>
      </c>
      <c r="P6" s="196">
        <v>17.899999999999999</v>
      </c>
      <c r="Q6" s="196">
        <v>17.899999999999999</v>
      </c>
      <c r="R6" s="196">
        <v>17.899999999999999</v>
      </c>
      <c r="S6" s="196">
        <v>17.899999999999999</v>
      </c>
      <c r="T6" s="196">
        <v>17.899999999999999</v>
      </c>
      <c r="U6" s="196">
        <v>17.899999999999999</v>
      </c>
      <c r="V6" s="196">
        <v>17.899999999999999</v>
      </c>
      <c r="W6" s="196">
        <v>17.899999999999999</v>
      </c>
      <c r="X6" s="196">
        <v>17.899999999999999</v>
      </c>
      <c r="Y6" s="196">
        <v>17.899999999999999</v>
      </c>
      <c r="Z6" s="196">
        <v>17.899999999999999</v>
      </c>
      <c r="AA6" s="196">
        <v>17.899999999999999</v>
      </c>
      <c r="AB6" s="196">
        <v>17.899999999999999</v>
      </c>
      <c r="AC6" s="196">
        <v>17.899999999999999</v>
      </c>
    </row>
    <row r="7" spans="1:29" x14ac:dyDescent="0.25">
      <c r="A7" s="9" t="s">
        <v>267</v>
      </c>
      <c r="B7" s="196">
        <v>1.2499997503554061</v>
      </c>
      <c r="C7" s="196">
        <v>1.2499996114909999</v>
      </c>
      <c r="D7" s="196">
        <v>1.249996209946</v>
      </c>
      <c r="E7" s="196">
        <v>1.2499996114909999</v>
      </c>
      <c r="F7" s="196">
        <v>1.2499996114909999</v>
      </c>
      <c r="G7" s="196">
        <v>1.2499996114909999</v>
      </c>
      <c r="H7" s="196">
        <v>1.2499996114909999</v>
      </c>
      <c r="I7" s="196">
        <v>1.0999999999999999</v>
      </c>
      <c r="J7" s="196">
        <v>1.0999999999999999</v>
      </c>
      <c r="K7" s="196">
        <v>1.0999999999999999</v>
      </c>
      <c r="L7" s="196">
        <v>1.0999999999999999</v>
      </c>
      <c r="M7" s="196">
        <v>1.0999999999999999</v>
      </c>
      <c r="N7" s="196">
        <v>0.6</v>
      </c>
      <c r="O7" s="196">
        <v>0.6</v>
      </c>
      <c r="P7" s="196">
        <v>0.6</v>
      </c>
      <c r="Q7" s="196">
        <v>0.6</v>
      </c>
      <c r="R7" s="196">
        <v>0.1</v>
      </c>
      <c r="S7" s="196">
        <v>0.1</v>
      </c>
      <c r="T7" s="196">
        <v>0.1</v>
      </c>
      <c r="U7" s="196">
        <v>0.1</v>
      </c>
      <c r="V7" s="196">
        <v>0.1</v>
      </c>
      <c r="W7" s="196">
        <v>0.1</v>
      </c>
      <c r="X7" s="196">
        <v>0.1</v>
      </c>
      <c r="Y7" s="196">
        <v>0.1</v>
      </c>
      <c r="Z7" s="196">
        <v>0.1</v>
      </c>
      <c r="AA7" s="196">
        <v>0.1</v>
      </c>
      <c r="AB7" s="196">
        <v>0.1</v>
      </c>
      <c r="AC7" s="196">
        <v>0.1</v>
      </c>
    </row>
    <row r="8" spans="1:29" x14ac:dyDescent="0.25">
      <c r="A8" s="7" t="s">
        <v>268</v>
      </c>
      <c r="B8" s="196">
        <v>10.249998239133221</v>
      </c>
      <c r="C8" s="196">
        <v>10.249997689576</v>
      </c>
      <c r="D8" s="196">
        <v>12.300006721239001</v>
      </c>
      <c r="E8" s="196">
        <v>13.4</v>
      </c>
      <c r="F8" s="196">
        <v>13.449997689575998</v>
      </c>
      <c r="G8" s="196">
        <v>12.55</v>
      </c>
      <c r="H8" s="196">
        <v>12</v>
      </c>
      <c r="I8" s="196">
        <v>12.15</v>
      </c>
      <c r="J8" s="196">
        <v>12.15</v>
      </c>
      <c r="K8" s="196">
        <v>12.15</v>
      </c>
      <c r="L8" s="196">
        <v>12.15</v>
      </c>
      <c r="M8" s="196">
        <v>12.15</v>
      </c>
      <c r="N8" s="196">
        <v>12.65</v>
      </c>
      <c r="O8" s="196">
        <v>12.65</v>
      </c>
      <c r="P8" s="196">
        <v>9.65</v>
      </c>
      <c r="Q8" s="196">
        <v>9.65</v>
      </c>
      <c r="R8" s="196">
        <v>9.65</v>
      </c>
      <c r="S8" s="196">
        <v>9.65</v>
      </c>
      <c r="T8" s="196">
        <v>9.65</v>
      </c>
      <c r="U8" s="196">
        <v>9.65</v>
      </c>
      <c r="V8" s="196">
        <v>9.65</v>
      </c>
      <c r="W8" s="196">
        <v>9.65</v>
      </c>
      <c r="X8" s="196">
        <v>9.65</v>
      </c>
      <c r="Y8" s="196">
        <v>9.65</v>
      </c>
      <c r="Z8" s="196">
        <v>9.65</v>
      </c>
      <c r="AA8" s="196">
        <v>9.65</v>
      </c>
      <c r="AB8" s="196">
        <v>9.65</v>
      </c>
      <c r="AC8" s="196">
        <v>9.65</v>
      </c>
    </row>
    <row r="9" spans="1:29" x14ac:dyDescent="0.25">
      <c r="A9" s="7" t="s">
        <v>269</v>
      </c>
      <c r="B9" s="196">
        <v>2.95</v>
      </c>
      <c r="C9" s="196">
        <v>2.9499999999999997</v>
      </c>
      <c r="D9" s="196">
        <v>1.7000000000000002</v>
      </c>
      <c r="E9" s="196">
        <v>1</v>
      </c>
      <c r="F9" s="196">
        <v>1.7999999999999998</v>
      </c>
      <c r="G9" s="196">
        <v>2.4500000000000002</v>
      </c>
      <c r="H9" s="196">
        <v>2.5</v>
      </c>
      <c r="I9" s="196">
        <v>2.4500000000000002</v>
      </c>
      <c r="J9" s="196">
        <v>2.35</v>
      </c>
      <c r="K9" s="196">
        <v>2.2999999999999998</v>
      </c>
      <c r="L9" s="196">
        <v>1.8499999999999999</v>
      </c>
      <c r="M9" s="196">
        <v>1.95</v>
      </c>
      <c r="N9" s="196">
        <v>5.8500000000000005</v>
      </c>
      <c r="O9" s="196">
        <v>5.0999999999999996</v>
      </c>
      <c r="P9" s="196">
        <v>8.35</v>
      </c>
      <c r="Q9" s="196">
        <v>8.4</v>
      </c>
      <c r="R9" s="196">
        <v>8.9</v>
      </c>
      <c r="S9" s="196">
        <v>8.9</v>
      </c>
      <c r="T9" s="196">
        <v>9</v>
      </c>
      <c r="U9" s="196">
        <v>9.7000000000000011</v>
      </c>
      <c r="V9" s="196">
        <v>9.4500000000000028</v>
      </c>
      <c r="W9" s="196">
        <v>9.42</v>
      </c>
      <c r="X9" s="196">
        <v>9.2799999999999994</v>
      </c>
      <c r="Y9" s="196">
        <v>9.2899999999999991</v>
      </c>
      <c r="Z9" s="196">
        <v>9.36</v>
      </c>
      <c r="AA9" s="196">
        <v>9.379999999999999</v>
      </c>
      <c r="AB9" s="196">
        <v>9.39</v>
      </c>
      <c r="AC9" s="196">
        <v>9.31</v>
      </c>
    </row>
    <row r="10" spans="1:29" x14ac:dyDescent="0.25">
      <c r="A10" s="7" t="s">
        <v>270</v>
      </c>
      <c r="B10" s="196">
        <v>8.2000000000000011</v>
      </c>
      <c r="C10" s="196">
        <v>8.4500000000000011</v>
      </c>
      <c r="D10" s="196">
        <v>7.1999999999999993</v>
      </c>
      <c r="E10" s="196">
        <v>7.95</v>
      </c>
      <c r="F10" s="196">
        <v>9.35</v>
      </c>
      <c r="G10" s="196">
        <v>9.75</v>
      </c>
      <c r="H10" s="196">
        <v>10.25</v>
      </c>
      <c r="I10" s="196">
        <v>10.7</v>
      </c>
      <c r="J10" s="196">
        <v>10.85</v>
      </c>
      <c r="K10" s="196">
        <v>10.8</v>
      </c>
      <c r="L10" s="196">
        <v>10.8</v>
      </c>
      <c r="M10" s="196">
        <v>10.8</v>
      </c>
      <c r="N10" s="196">
        <v>10.85</v>
      </c>
      <c r="O10" s="196">
        <v>10.85</v>
      </c>
      <c r="P10" s="196">
        <v>13.850000000000001</v>
      </c>
      <c r="Q10" s="196">
        <v>12.25</v>
      </c>
      <c r="R10" s="196">
        <v>13.15</v>
      </c>
      <c r="S10" s="196">
        <v>13.200000000000001</v>
      </c>
      <c r="T10" s="196">
        <v>10.45</v>
      </c>
      <c r="U10" s="196">
        <v>9.6999999999999993</v>
      </c>
      <c r="V10" s="196">
        <v>9.4499999999999993</v>
      </c>
      <c r="W10" s="196">
        <v>9.42</v>
      </c>
      <c r="X10" s="196">
        <v>9.2799999999999994</v>
      </c>
      <c r="Y10" s="196">
        <v>9.2899999999999991</v>
      </c>
      <c r="Z10" s="196">
        <v>9.36</v>
      </c>
      <c r="AA10" s="196">
        <v>9.379999999999999</v>
      </c>
      <c r="AB10" s="196">
        <v>9.39</v>
      </c>
      <c r="AC10" s="196">
        <v>9.31</v>
      </c>
    </row>
    <row r="11" spans="1:29" x14ac:dyDescent="0.25">
      <c r="A11" s="7" t="s">
        <v>271</v>
      </c>
      <c r="B11" s="196">
        <v>42</v>
      </c>
      <c r="C11" s="196">
        <v>42</v>
      </c>
      <c r="D11" s="196">
        <v>42</v>
      </c>
      <c r="E11" s="196">
        <v>42</v>
      </c>
      <c r="F11" s="196">
        <v>42</v>
      </c>
      <c r="G11" s="196">
        <v>42</v>
      </c>
      <c r="H11" s="196">
        <v>42</v>
      </c>
      <c r="I11" s="196">
        <v>42</v>
      </c>
      <c r="J11" s="196">
        <v>42</v>
      </c>
      <c r="K11" s="196">
        <v>42</v>
      </c>
      <c r="L11" s="196">
        <v>42</v>
      </c>
      <c r="M11" s="196">
        <v>42</v>
      </c>
      <c r="N11" s="196">
        <v>42</v>
      </c>
      <c r="O11" s="196">
        <v>42</v>
      </c>
      <c r="P11" s="196">
        <v>42</v>
      </c>
      <c r="Q11" s="196">
        <v>40.400000000000006</v>
      </c>
      <c r="R11" s="196">
        <v>40.799999999999997</v>
      </c>
      <c r="S11" s="196">
        <v>40.849999999999994</v>
      </c>
      <c r="T11" s="196">
        <v>38.1</v>
      </c>
      <c r="U11" s="196">
        <v>37.35</v>
      </c>
      <c r="V11" s="196">
        <v>37.1</v>
      </c>
      <c r="W11" s="196">
        <v>37.07</v>
      </c>
      <c r="X11" s="196">
        <v>36.93</v>
      </c>
      <c r="Y11" s="196">
        <v>36.94</v>
      </c>
      <c r="Z11" s="196">
        <v>37.01</v>
      </c>
      <c r="AA11" s="196">
        <v>37.03</v>
      </c>
      <c r="AB11" s="196">
        <v>37.04</v>
      </c>
      <c r="AC11" s="196">
        <v>36.96</v>
      </c>
    </row>
    <row r="12" spans="1:29" x14ac:dyDescent="0.25">
      <c r="A12" s="7" t="s">
        <v>272</v>
      </c>
      <c r="B12" s="196">
        <v>52</v>
      </c>
      <c r="C12" s="196">
        <v>52</v>
      </c>
      <c r="D12" s="196">
        <v>52</v>
      </c>
      <c r="E12" s="196">
        <v>52</v>
      </c>
      <c r="F12" s="196">
        <v>52</v>
      </c>
      <c r="G12" s="196">
        <v>52</v>
      </c>
      <c r="H12" s="196">
        <v>52</v>
      </c>
      <c r="I12" s="196">
        <v>52</v>
      </c>
      <c r="J12" s="196">
        <v>52</v>
      </c>
      <c r="K12" s="196">
        <v>52</v>
      </c>
      <c r="L12" s="196">
        <v>52</v>
      </c>
      <c r="M12" s="196">
        <v>52</v>
      </c>
      <c r="N12" s="196">
        <v>52</v>
      </c>
      <c r="O12" s="196">
        <v>52</v>
      </c>
      <c r="P12" s="196">
        <v>52</v>
      </c>
      <c r="Q12" s="196">
        <v>52</v>
      </c>
      <c r="R12" s="196">
        <v>52</v>
      </c>
      <c r="S12" s="196">
        <v>51.949999999999996</v>
      </c>
      <c r="T12" s="196">
        <v>51.749999999999993</v>
      </c>
      <c r="U12" s="196">
        <v>49.5</v>
      </c>
      <c r="V12" s="196">
        <v>49.5</v>
      </c>
      <c r="W12" s="196">
        <v>49.5</v>
      </c>
      <c r="X12" s="196">
        <v>49.5</v>
      </c>
      <c r="Y12" s="196">
        <v>49.5</v>
      </c>
      <c r="Z12" s="196">
        <v>49.5</v>
      </c>
      <c r="AA12" s="196">
        <v>49.5</v>
      </c>
      <c r="AB12" s="196">
        <v>49.5</v>
      </c>
      <c r="AC12" s="196">
        <v>49.5</v>
      </c>
    </row>
    <row r="13" spans="1:29" x14ac:dyDescent="0.25">
      <c r="A13" s="7"/>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row>
    <row r="14" spans="1:29" x14ac:dyDescent="0.25">
      <c r="A14" s="5" t="s">
        <v>273</v>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row>
    <row r="15" spans="1:29" x14ac:dyDescent="0.25">
      <c r="A15" s="7" t="s">
        <v>274</v>
      </c>
      <c r="B15" s="196">
        <v>6.1</v>
      </c>
      <c r="C15" s="196">
        <v>5.8500000000000005</v>
      </c>
      <c r="D15" s="196">
        <v>5.0500000000000007</v>
      </c>
      <c r="E15" s="196">
        <v>5.3</v>
      </c>
      <c r="F15" s="196">
        <v>5.6000000000000005</v>
      </c>
      <c r="G15" s="196">
        <v>5.4</v>
      </c>
      <c r="H15" s="196">
        <v>5.1499999999999995</v>
      </c>
      <c r="I15" s="196">
        <v>5.65</v>
      </c>
      <c r="J15" s="196">
        <v>5.7</v>
      </c>
      <c r="K15" s="196">
        <v>5.7</v>
      </c>
      <c r="L15" s="196">
        <v>5.0999999999999996</v>
      </c>
      <c r="M15" s="196">
        <v>5.0500000000000007</v>
      </c>
      <c r="N15" s="196">
        <v>4</v>
      </c>
      <c r="O15" s="196">
        <v>4.95</v>
      </c>
      <c r="P15" s="196">
        <v>5.25</v>
      </c>
      <c r="Q15" s="196">
        <v>5.88</v>
      </c>
      <c r="R15" s="196">
        <v>6.16</v>
      </c>
      <c r="S15" s="196">
        <v>6.2700000000000005</v>
      </c>
      <c r="T15" s="196">
        <v>6.4600000000000009</v>
      </c>
      <c r="U15" s="196">
        <v>6.77</v>
      </c>
      <c r="V15" s="196">
        <v>7.03</v>
      </c>
      <c r="W15" s="196">
        <v>6.76</v>
      </c>
      <c r="X15" s="196">
        <v>6.8713499999999996</v>
      </c>
      <c r="Y15" s="196">
        <v>6.9639829245427807</v>
      </c>
      <c r="Z15" s="196">
        <v>6.9306018167953107</v>
      </c>
      <c r="AA15" s="196">
        <v>6.9589785548886205</v>
      </c>
      <c r="AB15" s="196">
        <v>6.9595841304614794</v>
      </c>
      <c r="AC15" s="196">
        <v>6.9088464004496402</v>
      </c>
    </row>
    <row r="16" spans="1:29" x14ac:dyDescent="0.25">
      <c r="A16" s="7" t="s">
        <v>275</v>
      </c>
      <c r="B16" s="196">
        <v>1.6</v>
      </c>
      <c r="C16" s="196">
        <v>2</v>
      </c>
      <c r="D16" s="196">
        <v>2.35</v>
      </c>
      <c r="E16" s="196">
        <v>2.35</v>
      </c>
      <c r="F16" s="196">
        <v>1.6500000000000001</v>
      </c>
      <c r="G16" s="196">
        <v>1</v>
      </c>
      <c r="H16" s="196">
        <v>0.5</v>
      </c>
      <c r="I16" s="196">
        <v>0.15000000000000002</v>
      </c>
      <c r="J16" s="196">
        <v>0.15000000000000002</v>
      </c>
      <c r="K16" s="196">
        <v>0.05</v>
      </c>
      <c r="L16" s="196">
        <v>0</v>
      </c>
      <c r="M16" s="196">
        <v>0</v>
      </c>
      <c r="N16" s="196">
        <v>0</v>
      </c>
      <c r="O16" s="196">
        <v>0</v>
      </c>
      <c r="P16" s="196">
        <v>0</v>
      </c>
      <c r="Q16" s="196">
        <v>0</v>
      </c>
      <c r="R16" s="196">
        <v>0</v>
      </c>
      <c r="S16" s="196">
        <v>0</v>
      </c>
      <c r="T16" s="196">
        <v>0</v>
      </c>
      <c r="U16" s="196">
        <v>0</v>
      </c>
      <c r="V16" s="196">
        <v>0</v>
      </c>
      <c r="W16" s="196">
        <v>0</v>
      </c>
      <c r="X16" s="196">
        <v>0</v>
      </c>
      <c r="Y16" s="196">
        <v>0</v>
      </c>
      <c r="Z16" s="196">
        <v>0</v>
      </c>
      <c r="AA16" s="196">
        <v>0</v>
      </c>
      <c r="AB16" s="196">
        <v>0</v>
      </c>
      <c r="AC16" s="196">
        <v>0</v>
      </c>
    </row>
    <row r="17" spans="1:29" x14ac:dyDescent="0.25">
      <c r="A17" s="7" t="s">
        <v>276</v>
      </c>
      <c r="B17" s="196">
        <v>0</v>
      </c>
      <c r="C17" s="196">
        <v>0</v>
      </c>
      <c r="D17" s="196">
        <v>0</v>
      </c>
      <c r="E17" s="196">
        <v>0</v>
      </c>
      <c r="F17" s="196">
        <v>0</v>
      </c>
      <c r="G17" s="196">
        <v>0</v>
      </c>
      <c r="H17" s="196">
        <v>0.75</v>
      </c>
      <c r="I17" s="196">
        <v>0.55000000000000004</v>
      </c>
      <c r="J17" s="196">
        <v>0.45</v>
      </c>
      <c r="K17" s="196">
        <v>0.60000000000000009</v>
      </c>
      <c r="L17" s="196">
        <v>0.60000000000000009</v>
      </c>
      <c r="M17" s="196">
        <v>0.55000000000000004</v>
      </c>
      <c r="N17" s="196">
        <v>0.55000000000000004</v>
      </c>
      <c r="O17" s="196">
        <v>1.03</v>
      </c>
      <c r="P17" s="196">
        <v>1.1500000000000001</v>
      </c>
      <c r="Q17" s="196">
        <v>1.1200000000000001</v>
      </c>
      <c r="R17" s="196">
        <v>1.1599999999999999</v>
      </c>
      <c r="S17" s="196">
        <v>1.22</v>
      </c>
      <c r="T17" s="196">
        <v>1.24</v>
      </c>
      <c r="U17" s="196">
        <v>1.28</v>
      </c>
      <c r="V17" s="196">
        <v>1.3599999999999999</v>
      </c>
      <c r="W17" s="196">
        <v>1.52</v>
      </c>
      <c r="X17" s="196">
        <v>1.53</v>
      </c>
      <c r="Y17" s="196">
        <v>1.53</v>
      </c>
      <c r="Z17" s="196">
        <v>1.53</v>
      </c>
      <c r="AA17" s="196">
        <v>1.53</v>
      </c>
      <c r="AB17" s="196">
        <v>1.53</v>
      </c>
      <c r="AC17" s="196">
        <v>1.53</v>
      </c>
    </row>
    <row r="18" spans="1:29" x14ac:dyDescent="0.25">
      <c r="A18" s="7" t="s">
        <v>277</v>
      </c>
      <c r="B18" s="196">
        <v>0</v>
      </c>
      <c r="C18" s="196">
        <v>0</v>
      </c>
      <c r="D18" s="196">
        <v>0</v>
      </c>
      <c r="E18" s="196">
        <v>0</v>
      </c>
      <c r="F18" s="196">
        <v>0</v>
      </c>
      <c r="G18" s="196">
        <v>0</v>
      </c>
      <c r="H18" s="196">
        <v>0.30000000000000004</v>
      </c>
      <c r="I18" s="196">
        <v>0.35000000000000003</v>
      </c>
      <c r="J18" s="196">
        <v>0.35000000000000003</v>
      </c>
      <c r="K18" s="196">
        <v>0.35000000000000003</v>
      </c>
      <c r="L18" s="196">
        <v>0.35000000000000003</v>
      </c>
      <c r="M18" s="196">
        <v>0.5</v>
      </c>
      <c r="N18" s="196">
        <v>0.5</v>
      </c>
      <c r="O18" s="196">
        <v>0.5</v>
      </c>
      <c r="P18" s="196">
        <v>0.5</v>
      </c>
      <c r="Q18" s="196">
        <v>0.5</v>
      </c>
      <c r="R18" s="196">
        <v>0.5</v>
      </c>
      <c r="S18" s="196">
        <v>0.5</v>
      </c>
      <c r="T18" s="196">
        <v>0.5</v>
      </c>
      <c r="U18" s="196">
        <v>0.5</v>
      </c>
      <c r="V18" s="196">
        <v>0.5</v>
      </c>
      <c r="W18" s="196">
        <v>0.5</v>
      </c>
      <c r="X18" s="196">
        <v>0.5</v>
      </c>
      <c r="Y18" s="196">
        <v>0.5</v>
      </c>
      <c r="Z18" s="196">
        <v>0.5</v>
      </c>
      <c r="AA18" s="196">
        <v>0.5</v>
      </c>
      <c r="AB18" s="196">
        <v>0.5</v>
      </c>
      <c r="AC18" s="196">
        <v>0.5</v>
      </c>
    </row>
    <row r="19" spans="1:29" x14ac:dyDescent="0.25">
      <c r="A19" s="7" t="s">
        <v>278</v>
      </c>
      <c r="B19" s="196">
        <v>0.70000000000000007</v>
      </c>
      <c r="C19" s="196">
        <v>0.9</v>
      </c>
      <c r="D19" s="196">
        <v>1.3</v>
      </c>
      <c r="E19" s="196">
        <v>1.9000000000000001</v>
      </c>
      <c r="F19" s="196">
        <v>1.75</v>
      </c>
      <c r="G19" s="196">
        <v>1.5</v>
      </c>
      <c r="H19" s="196">
        <v>0.95</v>
      </c>
      <c r="I19" s="196">
        <v>1</v>
      </c>
      <c r="J19" s="196">
        <v>1.05</v>
      </c>
      <c r="K19" s="196">
        <v>1.45</v>
      </c>
      <c r="L19" s="196">
        <v>1.9</v>
      </c>
      <c r="M19" s="196">
        <v>2.25</v>
      </c>
      <c r="N19" s="196">
        <v>2.75</v>
      </c>
      <c r="O19" s="196">
        <v>2.68</v>
      </c>
      <c r="P19" s="196">
        <v>2.16</v>
      </c>
      <c r="Q19" s="196">
        <v>1.78</v>
      </c>
      <c r="R19" s="196">
        <v>1.36</v>
      </c>
      <c r="S19" s="196">
        <v>1.28</v>
      </c>
      <c r="T19" s="196">
        <v>0.77</v>
      </c>
      <c r="U19" s="196">
        <v>0</v>
      </c>
      <c r="V19" s="196">
        <v>0</v>
      </c>
      <c r="W19" s="196">
        <v>0</v>
      </c>
      <c r="X19" s="196">
        <v>0</v>
      </c>
      <c r="Y19" s="196">
        <v>0</v>
      </c>
      <c r="Z19" s="196">
        <v>0</v>
      </c>
      <c r="AA19" s="196">
        <v>0</v>
      </c>
      <c r="AB19" s="196">
        <v>0</v>
      </c>
      <c r="AC19" s="196">
        <v>0</v>
      </c>
    </row>
    <row r="20" spans="1:29" x14ac:dyDescent="0.25">
      <c r="A20" s="7" t="s">
        <v>279</v>
      </c>
      <c r="B20" s="196">
        <v>3.6499998433752125</v>
      </c>
      <c r="C20" s="196">
        <v>3.599999502732</v>
      </c>
      <c r="D20" s="196">
        <v>1.55</v>
      </c>
      <c r="E20" s="196">
        <v>1.55</v>
      </c>
      <c r="F20" s="196">
        <v>2.4500000000000002</v>
      </c>
      <c r="G20" s="196">
        <v>3.45</v>
      </c>
      <c r="H20" s="196">
        <v>4.3999999999999995</v>
      </c>
      <c r="I20" s="196">
        <v>4.75</v>
      </c>
      <c r="J20" s="196">
        <v>4.1500000000000004</v>
      </c>
      <c r="K20" s="196">
        <v>4.2</v>
      </c>
      <c r="L20" s="196">
        <v>4.2</v>
      </c>
      <c r="M20" s="196">
        <v>4.55</v>
      </c>
      <c r="N20" s="196">
        <v>1.7000000000000002</v>
      </c>
      <c r="O20" s="196">
        <v>2.15</v>
      </c>
      <c r="P20" s="196">
        <v>2.0699999999999998</v>
      </c>
      <c r="Q20" s="196">
        <v>2.44</v>
      </c>
      <c r="R20" s="196">
        <v>2.64</v>
      </c>
      <c r="S20" s="196">
        <v>2.85</v>
      </c>
      <c r="T20" s="196">
        <v>3.5999999999999996</v>
      </c>
      <c r="U20" s="196">
        <v>4.1875281594148754</v>
      </c>
      <c r="V20" s="196">
        <v>2.911</v>
      </c>
      <c r="W20" s="196">
        <v>3.95</v>
      </c>
      <c r="X20" s="196">
        <v>3.8911096891682697</v>
      </c>
      <c r="Y20" s="196">
        <v>3.8911096891682697</v>
      </c>
      <c r="Z20" s="196">
        <v>3.8911096891682697</v>
      </c>
      <c r="AA20" s="196">
        <v>3.8911096891682697</v>
      </c>
      <c r="AB20" s="196">
        <v>3.8911096891682697</v>
      </c>
      <c r="AC20" s="196">
        <v>3.8911096891682697</v>
      </c>
    </row>
    <row r="21" spans="1:29" x14ac:dyDescent="0.25">
      <c r="A21" s="7" t="s">
        <v>280</v>
      </c>
      <c r="B21" s="196">
        <v>5.2499998004529589</v>
      </c>
      <c r="C21" s="196">
        <v>4.9499991871680002</v>
      </c>
      <c r="D21" s="196">
        <v>5.7999707762690003</v>
      </c>
      <c r="E21" s="196">
        <v>5.8000000000000007</v>
      </c>
      <c r="F21" s="196">
        <v>5.8500000000000005</v>
      </c>
      <c r="G21" s="196">
        <v>5.2</v>
      </c>
      <c r="H21" s="196">
        <v>3.85</v>
      </c>
      <c r="I21" s="196">
        <v>3.5000000000000004</v>
      </c>
      <c r="J21" s="196">
        <v>9.9999999999399994E-5</v>
      </c>
      <c r="K21" s="196">
        <v>9.9999999999399994E-5</v>
      </c>
      <c r="L21" s="196">
        <v>9.9999999999399994E-5</v>
      </c>
      <c r="M21" s="196">
        <v>9.9999999999399994E-5</v>
      </c>
      <c r="N21" s="196">
        <v>9.9999999999399994E-5</v>
      </c>
      <c r="O21" s="196">
        <v>0</v>
      </c>
      <c r="P21" s="196">
        <v>0</v>
      </c>
      <c r="Q21" s="196">
        <v>0</v>
      </c>
      <c r="R21" s="196">
        <v>0</v>
      </c>
      <c r="S21" s="196">
        <v>9.9999999999399994E-5</v>
      </c>
      <c r="T21" s="196">
        <v>9.9999999999399994E-5</v>
      </c>
      <c r="U21" s="196">
        <v>9.9999999999399994E-5</v>
      </c>
      <c r="V21" s="196">
        <v>9.9999999999399994E-5</v>
      </c>
      <c r="W21" s="196">
        <v>9.9999999999399994E-5</v>
      </c>
      <c r="X21" s="196">
        <v>9.9999999999399994E-5</v>
      </c>
      <c r="Y21" s="196">
        <v>9.9999999999399994E-5</v>
      </c>
      <c r="Z21" s="196">
        <v>9.9999999999399994E-5</v>
      </c>
      <c r="AA21" s="196">
        <v>9.9999999999399994E-5</v>
      </c>
      <c r="AB21" s="196">
        <v>9.9999999999399994E-5</v>
      </c>
      <c r="AC21" s="196">
        <v>9.9999999999399994E-5</v>
      </c>
    </row>
    <row r="22" spans="1:29" x14ac:dyDescent="0.25">
      <c r="A22" s="7" t="s">
        <v>281</v>
      </c>
      <c r="B22" s="196">
        <v>6.25</v>
      </c>
      <c r="C22" s="196">
        <v>6.25</v>
      </c>
      <c r="D22" s="196">
        <v>6.75</v>
      </c>
      <c r="E22" s="196">
        <v>6.75</v>
      </c>
      <c r="F22" s="196">
        <v>6.75</v>
      </c>
      <c r="G22" s="196">
        <v>6.5</v>
      </c>
      <c r="H22" s="196">
        <v>6.5</v>
      </c>
      <c r="I22" s="196">
        <v>7.2</v>
      </c>
      <c r="J22" s="196">
        <v>6.9</v>
      </c>
      <c r="K22" s="196">
        <v>7.0500000000000007</v>
      </c>
      <c r="L22" s="196">
        <v>7.75</v>
      </c>
      <c r="M22" s="196">
        <v>7.1000000000000005</v>
      </c>
      <c r="N22" s="196">
        <v>7.75</v>
      </c>
      <c r="O22" s="196">
        <v>7.5</v>
      </c>
      <c r="P22" s="196">
        <v>6.95</v>
      </c>
      <c r="Q22" s="196">
        <v>6.75</v>
      </c>
      <c r="R22" s="196">
        <v>6.65</v>
      </c>
      <c r="S22" s="196">
        <v>6.9</v>
      </c>
      <c r="T22" s="196">
        <v>6.9500000000000011</v>
      </c>
      <c r="U22" s="196">
        <v>6.7</v>
      </c>
      <c r="V22" s="196">
        <v>7.0000000000000009</v>
      </c>
      <c r="W22" s="196">
        <v>6.75</v>
      </c>
      <c r="X22" s="196">
        <v>6.68</v>
      </c>
      <c r="Y22" s="196">
        <v>6.5500000000000007</v>
      </c>
      <c r="Z22" s="196">
        <v>6.4700000000000006</v>
      </c>
      <c r="AA22" s="196">
        <v>6.59</v>
      </c>
      <c r="AB22" s="196">
        <v>6.6000000000000005</v>
      </c>
      <c r="AC22" s="196">
        <v>6.69</v>
      </c>
    </row>
    <row r="23" spans="1:29" x14ac:dyDescent="0.25">
      <c r="A23" s="7"/>
    </row>
    <row r="24" spans="1:29" x14ac:dyDescent="0.25">
      <c r="A24" s="11" t="s">
        <v>282</v>
      </c>
    </row>
    <row r="25" spans="1:29" x14ac:dyDescent="0.25">
      <c r="A25" s="5" t="s">
        <v>283</v>
      </c>
    </row>
    <row r="26" spans="1:29" x14ac:dyDescent="0.25">
      <c r="A26" s="7" t="s">
        <v>284</v>
      </c>
      <c r="B26" s="214">
        <v>14870</v>
      </c>
      <c r="C26" s="214">
        <v>15331</v>
      </c>
      <c r="D26" s="214">
        <v>15883</v>
      </c>
      <c r="E26" s="214">
        <v>16265</v>
      </c>
      <c r="F26" s="214">
        <v>16893</v>
      </c>
      <c r="G26" s="214">
        <v>17046</v>
      </c>
      <c r="H26" s="214">
        <v>17319</v>
      </c>
      <c r="I26" s="214">
        <v>17579</v>
      </c>
      <c r="J26" s="214">
        <v>17878</v>
      </c>
      <c r="K26" s="214">
        <v>18218</v>
      </c>
      <c r="L26" s="214">
        <v>18628</v>
      </c>
      <c r="M26" s="214">
        <v>18945</v>
      </c>
      <c r="N26" s="214">
        <v>19645</v>
      </c>
      <c r="O26" s="214">
        <v>19645</v>
      </c>
      <c r="P26" s="214">
        <v>19822</v>
      </c>
      <c r="Q26" s="214">
        <v>19922</v>
      </c>
      <c r="R26" s="214">
        <v>19982</v>
      </c>
      <c r="S26" s="214">
        <v>20142</v>
      </c>
      <c r="T26" s="214">
        <v>20384</v>
      </c>
      <c r="U26" s="214">
        <v>20711</v>
      </c>
      <c r="V26" s="214">
        <v>21043</v>
      </c>
      <c r="W26" s="214">
        <v>21317</v>
      </c>
      <c r="X26" s="214">
        <v>22660</v>
      </c>
      <c r="Y26" s="214">
        <v>24904</v>
      </c>
      <c r="Z26" s="214">
        <v>25353</v>
      </c>
      <c r="AA26" s="214">
        <v>26190</v>
      </c>
      <c r="AB26" s="214">
        <v>26819</v>
      </c>
      <c r="AC26" s="214">
        <v>27490</v>
      </c>
    </row>
    <row r="27" spans="1:29" x14ac:dyDescent="0.25">
      <c r="A27" s="7" t="s">
        <v>285</v>
      </c>
      <c r="B27" s="214">
        <v>12139</v>
      </c>
      <c r="C27" s="214">
        <v>12516</v>
      </c>
      <c r="D27" s="214">
        <v>12967</v>
      </c>
      <c r="E27" s="214">
        <v>13278</v>
      </c>
      <c r="F27" s="214">
        <v>13464</v>
      </c>
      <c r="G27" s="214">
        <v>13585</v>
      </c>
      <c r="H27" s="214">
        <v>13803</v>
      </c>
      <c r="I27" s="214">
        <v>14010</v>
      </c>
      <c r="J27" s="214">
        <v>14249</v>
      </c>
      <c r="K27" s="214">
        <v>14520</v>
      </c>
      <c r="L27" s="214">
        <v>14808</v>
      </c>
      <c r="M27" s="214">
        <v>14918</v>
      </c>
      <c r="N27" s="214">
        <v>13718</v>
      </c>
      <c r="O27" s="214">
        <v>13718</v>
      </c>
      <c r="P27" s="214">
        <v>13767</v>
      </c>
      <c r="Q27" s="214">
        <v>13793</v>
      </c>
      <c r="R27" s="214">
        <v>13809.000000000009</v>
      </c>
      <c r="S27" s="214">
        <v>13852</v>
      </c>
      <c r="T27" s="214">
        <v>13916</v>
      </c>
      <c r="U27" s="214">
        <v>14001</v>
      </c>
      <c r="V27" s="214">
        <v>14086</v>
      </c>
      <c r="W27" s="214">
        <v>14155</v>
      </c>
      <c r="X27" s="214">
        <v>14489</v>
      </c>
      <c r="Y27" s="214">
        <v>15004</v>
      </c>
      <c r="Z27" s="214">
        <v>15094</v>
      </c>
      <c r="AA27" s="214">
        <v>15259</v>
      </c>
      <c r="AB27" s="214">
        <v>15377</v>
      </c>
      <c r="AC27" s="214">
        <v>15498</v>
      </c>
    </row>
    <row r="28" spans="1:29" x14ac:dyDescent="0.25">
      <c r="A28" s="7" t="s">
        <v>286</v>
      </c>
      <c r="B28" s="214">
        <v>12139</v>
      </c>
      <c r="C28" s="214">
        <v>12516.000000000002</v>
      </c>
      <c r="D28" s="214">
        <v>12967</v>
      </c>
      <c r="E28" s="214">
        <v>13278</v>
      </c>
      <c r="F28" s="214">
        <v>13064</v>
      </c>
      <c r="G28" s="214">
        <v>13181</v>
      </c>
      <c r="H28" s="214">
        <v>13392</v>
      </c>
      <c r="I28" s="214">
        <v>13593</v>
      </c>
      <c r="J28" s="214">
        <v>13824</v>
      </c>
      <c r="K28" s="214">
        <v>14520</v>
      </c>
      <c r="L28" s="214">
        <v>14857</v>
      </c>
      <c r="M28" s="214">
        <v>15110</v>
      </c>
      <c r="N28" s="214">
        <v>13910</v>
      </c>
      <c r="O28" s="214">
        <v>13910</v>
      </c>
      <c r="P28" s="214">
        <v>14035</v>
      </c>
      <c r="Q28" s="214">
        <v>14105</v>
      </c>
      <c r="R28" s="214">
        <v>14148</v>
      </c>
      <c r="S28" s="214">
        <v>14262</v>
      </c>
      <c r="T28" s="214">
        <v>14433</v>
      </c>
      <c r="U28" s="214">
        <v>14664</v>
      </c>
      <c r="V28" s="214">
        <v>14898</v>
      </c>
      <c r="W28" s="214">
        <v>15092</v>
      </c>
      <c r="X28" s="214">
        <v>16043</v>
      </c>
      <c r="Y28" s="214">
        <v>17631</v>
      </c>
      <c r="Z28" s="214">
        <v>17948</v>
      </c>
      <c r="AA28" s="214">
        <v>18540</v>
      </c>
      <c r="AB28" s="214">
        <v>18985</v>
      </c>
      <c r="AC28" s="214">
        <v>19460</v>
      </c>
    </row>
    <row r="29" spans="1:29" x14ac:dyDescent="0.25">
      <c r="A29" s="7" t="s">
        <v>287</v>
      </c>
      <c r="B29" s="214">
        <v>19300</v>
      </c>
      <c r="C29" s="214">
        <v>19898</v>
      </c>
      <c r="D29" s="214">
        <v>20614</v>
      </c>
      <c r="E29" s="214">
        <v>21109</v>
      </c>
      <c r="F29" s="214">
        <v>21405</v>
      </c>
      <c r="G29" s="214">
        <v>21597</v>
      </c>
      <c r="H29" s="214">
        <v>21942</v>
      </c>
      <c r="I29" s="214">
        <v>22271</v>
      </c>
      <c r="J29" s="214">
        <v>22649</v>
      </c>
      <c r="K29" s="214">
        <v>21629</v>
      </c>
      <c r="L29" s="214">
        <v>22258</v>
      </c>
      <c r="M29" s="214">
        <v>22628</v>
      </c>
      <c r="N29" s="214">
        <v>22628</v>
      </c>
      <c r="O29" s="214">
        <v>23168</v>
      </c>
      <c r="P29" s="214">
        <v>23996</v>
      </c>
      <c r="Q29" s="214">
        <v>32706.000000000004</v>
      </c>
      <c r="R29" s="214">
        <v>33281</v>
      </c>
      <c r="S29" s="214">
        <v>34513.000000000015</v>
      </c>
      <c r="T29" s="214">
        <v>34207</v>
      </c>
      <c r="U29" s="214">
        <v>33795</v>
      </c>
      <c r="V29" s="214">
        <v>33378.000000000007</v>
      </c>
      <c r="W29" s="214">
        <v>33925.999999999985</v>
      </c>
      <c r="X29" s="214">
        <v>35882.000000000015</v>
      </c>
      <c r="Y29" s="214">
        <v>40354</v>
      </c>
      <c r="Z29" s="214">
        <v>42252</v>
      </c>
      <c r="AA29" s="214">
        <v>45004</v>
      </c>
      <c r="AB29" s="214">
        <v>47381</v>
      </c>
      <c r="AC29" s="214">
        <v>49904.000000000007</v>
      </c>
    </row>
    <row r="30" spans="1:29" x14ac:dyDescent="0.25">
      <c r="A30" s="7" t="s">
        <v>288</v>
      </c>
      <c r="B30" s="214">
        <v>19300</v>
      </c>
      <c r="C30" s="214">
        <v>19897.999999999996</v>
      </c>
      <c r="D30" s="214">
        <v>20614</v>
      </c>
      <c r="E30" s="214">
        <v>21109</v>
      </c>
      <c r="F30" s="214">
        <v>21805</v>
      </c>
      <c r="G30" s="214">
        <v>22001</v>
      </c>
      <c r="H30" s="214">
        <v>22353</v>
      </c>
      <c r="I30" s="214">
        <v>22688</v>
      </c>
      <c r="J30" s="214">
        <v>23074</v>
      </c>
      <c r="K30" s="214">
        <v>21629</v>
      </c>
      <c r="L30" s="214">
        <v>22209</v>
      </c>
      <c r="M30" s="214">
        <v>22436</v>
      </c>
      <c r="N30" s="214">
        <v>22436</v>
      </c>
      <c r="O30" s="214">
        <v>22976</v>
      </c>
      <c r="P30" s="214">
        <v>23728</v>
      </c>
      <c r="Q30" s="214">
        <v>32394.000000000011</v>
      </c>
      <c r="R30" s="214">
        <v>32942</v>
      </c>
      <c r="S30" s="214">
        <v>34103</v>
      </c>
      <c r="T30" s="214">
        <v>33690</v>
      </c>
      <c r="U30" s="214">
        <v>33132.000000000015</v>
      </c>
      <c r="V30" s="214">
        <v>32566.000000000004</v>
      </c>
      <c r="W30" s="214">
        <v>32989</v>
      </c>
      <c r="X30" s="214">
        <v>34328</v>
      </c>
      <c r="Y30" s="214">
        <v>37727</v>
      </c>
      <c r="Z30" s="214">
        <v>39398</v>
      </c>
      <c r="AA30" s="214">
        <v>41723</v>
      </c>
      <c r="AB30" s="214">
        <v>43773</v>
      </c>
      <c r="AC30" s="214">
        <v>45942.000000000007</v>
      </c>
    </row>
    <row r="31" spans="1:29" x14ac:dyDescent="0.25">
      <c r="A31" s="7" t="s">
        <v>289</v>
      </c>
      <c r="B31" s="214">
        <v>1576</v>
      </c>
      <c r="C31" s="214">
        <v>1647</v>
      </c>
      <c r="D31" s="214">
        <v>1766</v>
      </c>
      <c r="E31" s="214">
        <v>1825</v>
      </c>
      <c r="F31" s="214">
        <v>1894</v>
      </c>
      <c r="G31" s="214">
        <v>1990</v>
      </c>
      <c r="H31" s="214">
        <v>2043.0000000000002</v>
      </c>
      <c r="I31" s="214">
        <v>2074</v>
      </c>
      <c r="J31" s="214">
        <v>2007.0000000000002</v>
      </c>
      <c r="K31" s="214">
        <v>1987</v>
      </c>
      <c r="L31" s="214">
        <v>1987</v>
      </c>
      <c r="M31" s="214">
        <v>2033</v>
      </c>
      <c r="N31" s="214">
        <v>2001</v>
      </c>
      <c r="O31" s="214">
        <v>2103</v>
      </c>
      <c r="P31" s="214">
        <v>2203</v>
      </c>
      <c r="Q31" s="214">
        <v>2242</v>
      </c>
      <c r="R31" s="214">
        <v>2254</v>
      </c>
      <c r="S31" s="214">
        <v>2265</v>
      </c>
      <c r="T31" s="214">
        <v>2477</v>
      </c>
      <c r="U31" s="214">
        <v>2711</v>
      </c>
      <c r="V31" s="214">
        <v>2837</v>
      </c>
      <c r="W31" s="214">
        <v>2888</v>
      </c>
      <c r="X31" s="214">
        <v>3070</v>
      </c>
      <c r="Y31" s="214">
        <v>3374</v>
      </c>
      <c r="Z31" s="214">
        <v>3435</v>
      </c>
      <c r="AA31" s="214">
        <v>3549</v>
      </c>
      <c r="AB31" s="214">
        <v>3635</v>
      </c>
      <c r="AC31" s="214">
        <v>3726</v>
      </c>
    </row>
    <row r="32" spans="1:29" x14ac:dyDescent="0.25">
      <c r="A32" s="7" t="s">
        <v>290</v>
      </c>
      <c r="B32" s="214">
        <v>704</v>
      </c>
      <c r="C32" s="214">
        <v>736</v>
      </c>
      <c r="D32" s="214">
        <v>813</v>
      </c>
      <c r="E32" s="214">
        <v>852</v>
      </c>
      <c r="F32" s="214">
        <v>909</v>
      </c>
      <c r="G32" s="214">
        <v>948</v>
      </c>
      <c r="H32" s="214">
        <v>957</v>
      </c>
      <c r="I32" s="214">
        <v>970</v>
      </c>
      <c r="J32" s="214">
        <v>935</v>
      </c>
      <c r="K32" s="214">
        <v>925</v>
      </c>
      <c r="L32" s="214">
        <v>910</v>
      </c>
      <c r="M32" s="214">
        <v>934</v>
      </c>
      <c r="N32" s="214">
        <v>1034</v>
      </c>
      <c r="O32" s="214">
        <v>1065</v>
      </c>
      <c r="P32" s="214">
        <v>1123</v>
      </c>
      <c r="Q32" s="214">
        <v>1145</v>
      </c>
      <c r="R32" s="214">
        <v>1151</v>
      </c>
      <c r="S32" s="214">
        <v>1157</v>
      </c>
      <c r="T32" s="214">
        <v>1268</v>
      </c>
      <c r="U32" s="214">
        <v>1413</v>
      </c>
      <c r="V32" s="214">
        <v>1469</v>
      </c>
      <c r="W32" s="214">
        <v>1494</v>
      </c>
      <c r="X32" s="214">
        <v>1583</v>
      </c>
      <c r="Y32" s="214">
        <v>1740</v>
      </c>
      <c r="Z32" s="214">
        <v>1774</v>
      </c>
      <c r="AA32" s="214">
        <v>1834</v>
      </c>
      <c r="AB32" s="214">
        <v>1879</v>
      </c>
      <c r="AC32" s="214">
        <v>1922</v>
      </c>
    </row>
    <row r="33" spans="1:29" x14ac:dyDescent="0.25">
      <c r="A33" s="7" t="s">
        <v>291</v>
      </c>
      <c r="B33" s="214">
        <v>920</v>
      </c>
      <c r="C33" s="214">
        <v>949</v>
      </c>
      <c r="D33" s="214">
        <v>1104</v>
      </c>
      <c r="E33" s="214">
        <v>1213</v>
      </c>
      <c r="F33" s="214">
        <v>1287</v>
      </c>
      <c r="G33" s="214">
        <v>1357</v>
      </c>
      <c r="H33" s="214">
        <v>1392</v>
      </c>
      <c r="I33" s="214">
        <v>1443</v>
      </c>
      <c r="J33" s="214">
        <v>1504</v>
      </c>
      <c r="K33" s="214">
        <v>1489</v>
      </c>
      <c r="L33" s="214">
        <v>1574</v>
      </c>
      <c r="M33" s="214">
        <v>1611</v>
      </c>
      <c r="N33" s="214">
        <v>1723</v>
      </c>
      <c r="O33" s="214">
        <v>2097</v>
      </c>
      <c r="P33" s="214">
        <v>2220</v>
      </c>
      <c r="Q33" s="214">
        <v>3103</v>
      </c>
      <c r="R33" s="214">
        <v>3223</v>
      </c>
      <c r="S33" s="214">
        <v>3249</v>
      </c>
      <c r="T33" s="214">
        <v>3399</v>
      </c>
      <c r="U33" s="214">
        <v>3819</v>
      </c>
      <c r="V33" s="214">
        <v>4205</v>
      </c>
      <c r="W33" s="214">
        <v>4260</v>
      </c>
      <c r="X33" s="214">
        <v>5052</v>
      </c>
      <c r="Y33" s="214">
        <v>5553</v>
      </c>
      <c r="Z33" s="214">
        <v>5653</v>
      </c>
      <c r="AA33" s="214">
        <v>5840</v>
      </c>
      <c r="AB33" s="214">
        <v>5981</v>
      </c>
      <c r="AC33" s="214">
        <v>6131</v>
      </c>
    </row>
    <row r="34" spans="1:29" x14ac:dyDescent="0.25">
      <c r="A34" s="7" t="s">
        <v>292</v>
      </c>
      <c r="B34" s="214">
        <v>1261.0000000000002</v>
      </c>
      <c r="C34" s="214">
        <v>1301</v>
      </c>
      <c r="D34" s="214">
        <v>1348</v>
      </c>
      <c r="E34" s="214">
        <v>1381</v>
      </c>
      <c r="F34" s="214">
        <v>1401</v>
      </c>
      <c r="G34" s="214">
        <v>1414</v>
      </c>
      <c r="H34" s="214">
        <v>1437</v>
      </c>
      <c r="I34" s="214">
        <v>1459</v>
      </c>
      <c r="J34" s="214">
        <v>902</v>
      </c>
      <c r="K34" s="214">
        <v>945.00000000000011</v>
      </c>
      <c r="L34" s="214">
        <v>931</v>
      </c>
      <c r="M34" s="214">
        <v>947.00000000000011</v>
      </c>
      <c r="N34" s="214">
        <v>947.00000000000011</v>
      </c>
      <c r="O34" s="214">
        <v>947.00000000000011</v>
      </c>
      <c r="P34" s="214">
        <v>0</v>
      </c>
      <c r="Q34" s="214">
        <v>0</v>
      </c>
      <c r="R34" s="214">
        <v>0</v>
      </c>
      <c r="S34" s="214">
        <v>0</v>
      </c>
      <c r="T34" s="214">
        <v>0</v>
      </c>
      <c r="U34" s="214">
        <v>0</v>
      </c>
      <c r="V34" s="214">
        <v>0</v>
      </c>
      <c r="W34" s="214">
        <v>0</v>
      </c>
      <c r="X34" s="214">
        <v>0</v>
      </c>
      <c r="Y34" s="214">
        <v>0</v>
      </c>
      <c r="Z34" s="214">
        <v>0</v>
      </c>
      <c r="AA34" s="214">
        <v>0</v>
      </c>
      <c r="AB34" s="214">
        <v>0</v>
      </c>
      <c r="AC34" s="214">
        <v>0</v>
      </c>
    </row>
    <row r="35" spans="1:29" x14ac:dyDescent="0.25">
      <c r="A35" s="7" t="s">
        <v>293</v>
      </c>
      <c r="B35" s="214">
        <v>138</v>
      </c>
      <c r="C35" s="214">
        <v>190</v>
      </c>
      <c r="D35" s="214">
        <v>214</v>
      </c>
      <c r="E35" s="214">
        <v>224</v>
      </c>
      <c r="F35" s="214">
        <v>228</v>
      </c>
      <c r="G35" s="214">
        <v>146</v>
      </c>
      <c r="H35" s="214">
        <v>149</v>
      </c>
      <c r="I35" s="214">
        <v>112</v>
      </c>
      <c r="J35" s="214">
        <v>0</v>
      </c>
      <c r="K35" s="214">
        <v>0</v>
      </c>
      <c r="L35" s="214">
        <v>0</v>
      </c>
      <c r="M35" s="214">
        <v>0</v>
      </c>
      <c r="N35" s="214">
        <v>0</v>
      </c>
      <c r="O35" s="214">
        <v>0</v>
      </c>
      <c r="P35" s="214">
        <v>0</v>
      </c>
      <c r="Q35" s="214">
        <v>0</v>
      </c>
      <c r="R35" s="214">
        <v>0</v>
      </c>
      <c r="S35" s="214">
        <v>0</v>
      </c>
      <c r="T35" s="214">
        <v>0</v>
      </c>
      <c r="U35" s="214">
        <v>0</v>
      </c>
      <c r="V35" s="214">
        <v>0</v>
      </c>
      <c r="W35" s="214">
        <v>0</v>
      </c>
      <c r="X35" s="214">
        <v>0</v>
      </c>
      <c r="Y35" s="214">
        <v>0</v>
      </c>
      <c r="Z35" s="214">
        <v>0</v>
      </c>
      <c r="AA35" s="214">
        <v>0</v>
      </c>
      <c r="AB35" s="214">
        <v>0</v>
      </c>
      <c r="AC35" s="214">
        <v>0</v>
      </c>
    </row>
    <row r="36" spans="1:29" x14ac:dyDescent="0.25">
      <c r="A36" s="7" t="s">
        <v>294</v>
      </c>
      <c r="B36" s="214">
        <v>0</v>
      </c>
      <c r="C36" s="214">
        <v>0</v>
      </c>
      <c r="D36" s="214">
        <v>0</v>
      </c>
      <c r="E36" s="214">
        <v>290</v>
      </c>
      <c r="F36" s="214">
        <v>389</v>
      </c>
      <c r="G36" s="214">
        <v>608</v>
      </c>
      <c r="H36" s="214">
        <v>700</v>
      </c>
      <c r="I36" s="214">
        <v>746</v>
      </c>
      <c r="J36" s="214">
        <v>770</v>
      </c>
      <c r="K36" s="214">
        <v>775</v>
      </c>
      <c r="L36" s="214">
        <v>780</v>
      </c>
      <c r="M36" s="214">
        <v>1024</v>
      </c>
      <c r="N36" s="214">
        <v>1024</v>
      </c>
      <c r="O36" s="214">
        <v>1024</v>
      </c>
      <c r="P36" s="214">
        <v>1033</v>
      </c>
      <c r="Q36" s="214">
        <v>1039</v>
      </c>
      <c r="R36" s="214">
        <v>1043</v>
      </c>
      <c r="S36" s="214">
        <v>1052</v>
      </c>
      <c r="T36" s="214">
        <v>0</v>
      </c>
      <c r="U36" s="214">
        <v>0</v>
      </c>
      <c r="V36" s="214">
        <v>0</v>
      </c>
      <c r="W36" s="214">
        <v>0</v>
      </c>
      <c r="X36" s="214">
        <v>0</v>
      </c>
      <c r="Y36" s="214">
        <v>0</v>
      </c>
      <c r="Z36" s="214">
        <v>0</v>
      </c>
      <c r="AA36" s="214">
        <v>0</v>
      </c>
      <c r="AB36" s="214">
        <v>0</v>
      </c>
      <c r="AC36" s="214">
        <v>0</v>
      </c>
    </row>
    <row r="37" spans="1:29" x14ac:dyDescent="0.25">
      <c r="A37" s="7" t="s">
        <v>295</v>
      </c>
      <c r="B37" s="214">
        <v>0</v>
      </c>
      <c r="C37" s="214">
        <v>0</v>
      </c>
      <c r="D37" s="214">
        <v>0</v>
      </c>
      <c r="E37" s="214">
        <v>0</v>
      </c>
      <c r="F37" s="214">
        <v>0</v>
      </c>
      <c r="G37" s="214">
        <v>0</v>
      </c>
      <c r="H37" s="214">
        <v>0</v>
      </c>
      <c r="I37" s="214">
        <v>0</v>
      </c>
      <c r="J37" s="214">
        <v>995</v>
      </c>
      <c r="K37" s="214">
        <v>1084</v>
      </c>
      <c r="L37" s="214">
        <v>1091</v>
      </c>
      <c r="M37" s="214">
        <v>1109</v>
      </c>
      <c r="N37" s="214">
        <v>1109</v>
      </c>
      <c r="O37" s="214">
        <v>1109</v>
      </c>
      <c r="P37" s="214">
        <v>1119</v>
      </c>
      <c r="Q37" s="214">
        <v>1729.75783278518</v>
      </c>
      <c r="R37" s="214">
        <v>1735</v>
      </c>
      <c r="S37" s="214">
        <v>1749</v>
      </c>
      <c r="T37" s="214">
        <v>2835</v>
      </c>
      <c r="U37" s="214">
        <v>2881</v>
      </c>
      <c r="V37" s="214">
        <v>2815</v>
      </c>
      <c r="W37" s="214">
        <v>2534</v>
      </c>
      <c r="X37" s="214">
        <v>2694</v>
      </c>
      <c r="Y37" s="214">
        <v>2961</v>
      </c>
      <c r="Z37" s="214">
        <v>3015</v>
      </c>
      <c r="AA37" s="214">
        <v>3115</v>
      </c>
      <c r="AB37" s="214">
        <v>3190</v>
      </c>
      <c r="AC37" s="214">
        <v>3270</v>
      </c>
    </row>
    <row r="38" spans="1:29" x14ac:dyDescent="0.25">
      <c r="A38" s="7" t="s">
        <v>296</v>
      </c>
      <c r="B38" s="214">
        <v>236</v>
      </c>
      <c r="C38" s="214">
        <v>289</v>
      </c>
      <c r="D38" s="214">
        <v>346</v>
      </c>
      <c r="E38" s="214">
        <v>418</v>
      </c>
      <c r="F38" s="214">
        <v>454</v>
      </c>
      <c r="G38" s="214">
        <v>374</v>
      </c>
      <c r="H38" s="214">
        <v>380</v>
      </c>
      <c r="I38" s="214">
        <v>486</v>
      </c>
      <c r="J38" s="214">
        <v>661</v>
      </c>
      <c r="K38" s="214">
        <v>684</v>
      </c>
      <c r="L38" s="214">
        <v>739.00000000000011</v>
      </c>
      <c r="M38" s="214">
        <v>762</v>
      </c>
      <c r="N38" s="214">
        <v>1032</v>
      </c>
      <c r="O38" s="214">
        <v>1032</v>
      </c>
      <c r="P38" s="214">
        <v>1042</v>
      </c>
      <c r="Q38" s="214">
        <v>1187</v>
      </c>
      <c r="R38" s="214">
        <v>1292</v>
      </c>
      <c r="S38" s="214">
        <v>1418</v>
      </c>
      <c r="T38" s="214">
        <v>1596</v>
      </c>
      <c r="U38" s="214">
        <v>1622</v>
      </c>
      <c r="V38" s="214">
        <v>1703</v>
      </c>
      <c r="W38" s="214">
        <v>1726</v>
      </c>
      <c r="X38" s="214">
        <v>1835</v>
      </c>
      <c r="Y38" s="214">
        <v>2017</v>
      </c>
      <c r="Z38" s="214">
        <v>2054</v>
      </c>
      <c r="AA38" s="214">
        <v>2122</v>
      </c>
      <c r="AB38" s="214">
        <v>2173</v>
      </c>
      <c r="AC38" s="214">
        <v>2228</v>
      </c>
    </row>
    <row r="39" spans="1:29" x14ac:dyDescent="0.25">
      <c r="A39" s="7" t="s">
        <v>297</v>
      </c>
      <c r="B39" s="214">
        <v>0</v>
      </c>
      <c r="C39" s="214">
        <v>0</v>
      </c>
      <c r="D39" s="214">
        <v>0</v>
      </c>
      <c r="E39" s="214">
        <v>0</v>
      </c>
      <c r="F39" s="214">
        <v>0</v>
      </c>
      <c r="G39" s="214">
        <v>0</v>
      </c>
      <c r="H39" s="214">
        <v>0</v>
      </c>
      <c r="I39" s="214">
        <v>0</v>
      </c>
      <c r="J39" s="214">
        <v>0</v>
      </c>
      <c r="K39" s="214">
        <v>0</v>
      </c>
      <c r="L39" s="214">
        <v>0</v>
      </c>
      <c r="M39" s="214">
        <v>0</v>
      </c>
      <c r="N39" s="214">
        <v>150</v>
      </c>
      <c r="O39" s="214">
        <v>150</v>
      </c>
      <c r="P39" s="214">
        <v>152</v>
      </c>
      <c r="Q39" s="214">
        <v>69.999999999999986</v>
      </c>
      <c r="R39" s="214">
        <v>71.000000000000014</v>
      </c>
      <c r="S39" s="214">
        <v>72.000000000000014</v>
      </c>
      <c r="T39" s="214">
        <v>0</v>
      </c>
      <c r="U39" s="214">
        <v>0</v>
      </c>
      <c r="V39" s="214">
        <v>0</v>
      </c>
      <c r="W39" s="214">
        <v>0</v>
      </c>
      <c r="X39" s="214">
        <v>0</v>
      </c>
      <c r="Y39" s="214">
        <v>0</v>
      </c>
      <c r="Z39" s="214">
        <v>0</v>
      </c>
      <c r="AA39" s="214">
        <v>0</v>
      </c>
      <c r="AB39" s="214">
        <v>0</v>
      </c>
      <c r="AC39" s="214">
        <v>0</v>
      </c>
    </row>
    <row r="40" spans="1:29" x14ac:dyDescent="0.25">
      <c r="A40" s="7" t="s">
        <v>298</v>
      </c>
      <c r="B40" s="214">
        <v>0</v>
      </c>
      <c r="C40" s="214">
        <v>0</v>
      </c>
      <c r="D40" s="214">
        <v>0</v>
      </c>
      <c r="E40" s="214">
        <v>0</v>
      </c>
      <c r="F40" s="214">
        <v>0</v>
      </c>
      <c r="G40" s="214">
        <v>562</v>
      </c>
      <c r="H40" s="214">
        <v>571</v>
      </c>
      <c r="I40" s="214">
        <v>555</v>
      </c>
      <c r="J40" s="214">
        <v>410</v>
      </c>
      <c r="K40" s="214">
        <v>418</v>
      </c>
      <c r="L40" s="214">
        <v>421</v>
      </c>
      <c r="M40" s="214">
        <v>429</v>
      </c>
      <c r="N40" s="214">
        <v>429</v>
      </c>
      <c r="O40" s="214">
        <v>429</v>
      </c>
      <c r="P40" s="214">
        <v>433</v>
      </c>
      <c r="Q40" s="214">
        <v>436</v>
      </c>
      <c r="R40" s="214">
        <v>438</v>
      </c>
      <c r="S40" s="214">
        <v>423</v>
      </c>
      <c r="T40" s="214">
        <v>429</v>
      </c>
      <c r="U40" s="214">
        <v>436</v>
      </c>
      <c r="V40" s="214">
        <v>443</v>
      </c>
      <c r="W40" s="214">
        <v>449</v>
      </c>
      <c r="X40" s="214">
        <v>478</v>
      </c>
      <c r="Y40" s="214">
        <v>526</v>
      </c>
      <c r="Z40" s="214">
        <v>536</v>
      </c>
      <c r="AA40" s="214">
        <v>554</v>
      </c>
      <c r="AB40" s="214">
        <v>568.00000000000011</v>
      </c>
      <c r="AC40" s="214">
        <v>583</v>
      </c>
    </row>
    <row r="41" spans="1:29" x14ac:dyDescent="0.25">
      <c r="A41" s="7" t="s">
        <v>299</v>
      </c>
      <c r="B41" s="214">
        <v>248</v>
      </c>
      <c r="C41" s="214">
        <v>256</v>
      </c>
      <c r="D41" s="214">
        <v>242</v>
      </c>
      <c r="E41" s="214">
        <v>248</v>
      </c>
      <c r="F41" s="214">
        <v>287</v>
      </c>
      <c r="G41" s="214">
        <v>0</v>
      </c>
      <c r="H41" s="214">
        <v>0</v>
      </c>
      <c r="I41" s="214">
        <v>0</v>
      </c>
      <c r="J41" s="214">
        <v>0</v>
      </c>
      <c r="K41" s="214">
        <v>0</v>
      </c>
      <c r="L41" s="214">
        <v>0</v>
      </c>
      <c r="M41" s="214">
        <v>0</v>
      </c>
      <c r="N41" s="214">
        <v>0</v>
      </c>
      <c r="O41" s="214">
        <v>0</v>
      </c>
      <c r="P41" s="214">
        <v>0</v>
      </c>
      <c r="Q41" s="214">
        <v>0</v>
      </c>
      <c r="R41" s="214">
        <v>0</v>
      </c>
      <c r="S41" s="214">
        <v>0</v>
      </c>
      <c r="T41" s="214">
        <v>0</v>
      </c>
      <c r="U41" s="214">
        <v>0</v>
      </c>
      <c r="V41" s="214">
        <v>0</v>
      </c>
      <c r="W41" s="214">
        <v>0</v>
      </c>
      <c r="X41" s="214">
        <v>0</v>
      </c>
      <c r="Y41" s="214">
        <v>0</v>
      </c>
      <c r="Z41" s="214">
        <v>0</v>
      </c>
      <c r="AA41" s="214">
        <v>0</v>
      </c>
      <c r="AB41" s="214">
        <v>0</v>
      </c>
      <c r="AC41" s="214">
        <v>0</v>
      </c>
    </row>
    <row r="42" spans="1:29" x14ac:dyDescent="0.25">
      <c r="A42" s="7"/>
      <c r="B42" s="214"/>
      <c r="C42" s="214"/>
      <c r="D42" s="214"/>
      <c r="E42" s="214"/>
      <c r="F42" s="214"/>
      <c r="G42" s="214"/>
      <c r="H42" s="214"/>
      <c r="I42" s="214"/>
      <c r="J42" s="214"/>
      <c r="K42" s="214"/>
      <c r="L42" s="214"/>
      <c r="M42" s="214"/>
      <c r="N42" s="214"/>
      <c r="O42" s="214"/>
      <c r="P42" s="214"/>
      <c r="Q42" s="214"/>
      <c r="R42" s="214"/>
      <c r="S42" s="214"/>
      <c r="T42" s="214"/>
      <c r="U42" s="214"/>
      <c r="V42" s="214"/>
      <c r="W42" s="214"/>
      <c r="X42" s="214"/>
      <c r="Y42" s="214"/>
      <c r="Z42" s="214"/>
      <c r="AA42" s="214"/>
      <c r="AB42" s="214"/>
      <c r="AC42" s="214"/>
    </row>
    <row r="43" spans="1:29" x14ac:dyDescent="0.25">
      <c r="A43" s="5" t="s">
        <v>300</v>
      </c>
      <c r="B43" s="214"/>
      <c r="C43" s="214"/>
      <c r="D43" s="214"/>
      <c r="E43" s="214"/>
      <c r="F43" s="214"/>
      <c r="G43" s="214"/>
      <c r="H43" s="214"/>
      <c r="I43" s="214"/>
      <c r="J43" s="214"/>
      <c r="K43" s="214"/>
      <c r="L43" s="214"/>
      <c r="M43" s="214"/>
      <c r="N43" s="214"/>
      <c r="O43" s="214"/>
      <c r="P43" s="214"/>
      <c r="Q43" s="214"/>
      <c r="R43" s="214"/>
      <c r="S43" s="214"/>
      <c r="T43" s="214"/>
      <c r="U43" s="214"/>
      <c r="V43" s="214"/>
      <c r="W43" s="214"/>
      <c r="X43" s="214"/>
      <c r="Y43" s="214"/>
      <c r="Z43" s="214"/>
      <c r="AA43" s="214"/>
      <c r="AB43" s="214"/>
      <c r="AC43" s="214"/>
    </row>
    <row r="44" spans="1:29" x14ac:dyDescent="0.25">
      <c r="A44" s="7" t="s">
        <v>301</v>
      </c>
      <c r="B44" s="214">
        <v>13857.08645874457</v>
      </c>
      <c r="C44" s="214">
        <v>14355</v>
      </c>
      <c r="D44" s="214">
        <v>14877</v>
      </c>
      <c r="E44" s="214">
        <v>15196</v>
      </c>
      <c r="F44" s="214">
        <v>15080</v>
      </c>
      <c r="G44" s="214">
        <v>15138</v>
      </c>
      <c r="H44" s="214">
        <v>15660</v>
      </c>
      <c r="I44" s="214">
        <v>15921</v>
      </c>
      <c r="J44" s="214">
        <v>16443</v>
      </c>
      <c r="K44" s="214">
        <v>16704</v>
      </c>
      <c r="L44" s="214">
        <v>16965</v>
      </c>
      <c r="M44" s="214">
        <v>17228.999999998799</v>
      </c>
      <c r="N44" s="214">
        <v>0</v>
      </c>
      <c r="O44" s="214">
        <v>0</v>
      </c>
      <c r="P44" s="214">
        <v>0</v>
      </c>
      <c r="Q44" s="214">
        <v>0</v>
      </c>
      <c r="R44" s="214">
        <v>0</v>
      </c>
      <c r="S44" s="214">
        <v>0</v>
      </c>
      <c r="T44" s="214">
        <v>0</v>
      </c>
      <c r="U44" s="214">
        <v>0</v>
      </c>
      <c r="V44" s="214">
        <v>0</v>
      </c>
      <c r="W44" s="214">
        <v>0</v>
      </c>
      <c r="X44" s="214">
        <v>0</v>
      </c>
      <c r="Y44" s="214">
        <v>0</v>
      </c>
      <c r="Z44" s="214">
        <v>0</v>
      </c>
      <c r="AA44" s="214">
        <v>0</v>
      </c>
      <c r="AB44" s="214">
        <v>0</v>
      </c>
      <c r="AC44" s="214">
        <v>0</v>
      </c>
    </row>
    <row r="45" spans="1:29" x14ac:dyDescent="0.25">
      <c r="A45" s="7" t="s">
        <v>302</v>
      </c>
      <c r="B45" s="214">
        <v>39933</v>
      </c>
      <c r="C45" s="214">
        <v>41498.999999992899</v>
      </c>
      <c r="D45" s="214">
        <v>43064.9999999914</v>
      </c>
      <c r="E45" s="214">
        <v>43577.999999988999</v>
      </c>
      <c r="F45" s="214">
        <v>43586.999999989603</v>
      </c>
      <c r="G45" s="214">
        <v>43847.999999989494</v>
      </c>
      <c r="H45" s="214">
        <v>45017.279999999999</v>
      </c>
      <c r="I45" s="214">
        <v>46204.83</v>
      </c>
      <c r="J45" s="214">
        <v>47802.149999999994</v>
      </c>
      <c r="K45" s="214">
        <v>48715.649999999994</v>
      </c>
      <c r="L45" s="214">
        <v>49297</v>
      </c>
      <c r="M45" s="214">
        <v>50064</v>
      </c>
      <c r="N45" s="214">
        <v>50853</v>
      </c>
      <c r="O45" s="214">
        <v>51414</v>
      </c>
      <c r="P45" s="214">
        <v>51976</v>
      </c>
      <c r="Q45" s="214">
        <v>52763</v>
      </c>
      <c r="R45" s="214">
        <v>53701</v>
      </c>
      <c r="S45" s="214">
        <v>54614</v>
      </c>
      <c r="T45" s="214">
        <v>55927</v>
      </c>
      <c r="U45" s="214">
        <v>57232</v>
      </c>
      <c r="V45" s="214">
        <v>58311</v>
      </c>
      <c r="W45" s="214">
        <v>59704</v>
      </c>
      <c r="X45" s="214">
        <v>66952</v>
      </c>
      <c r="Y45" s="214">
        <v>71624</v>
      </c>
      <c r="Z45" s="214">
        <v>75383</v>
      </c>
      <c r="AA45" s="214">
        <v>78892</v>
      </c>
      <c r="AB45" s="214">
        <v>82236</v>
      </c>
      <c r="AC45" s="214">
        <v>85289</v>
      </c>
    </row>
    <row r="46" spans="1:29" x14ac:dyDescent="0.25">
      <c r="A46" s="7" t="s">
        <v>303</v>
      </c>
      <c r="B46" s="214">
        <v>26883</v>
      </c>
      <c r="C46" s="214">
        <v>28188</v>
      </c>
      <c r="D46" s="214">
        <v>28971</v>
      </c>
      <c r="E46" s="214">
        <v>29493</v>
      </c>
      <c r="F46" s="214">
        <v>29754</v>
      </c>
      <c r="G46" s="214">
        <v>30015</v>
      </c>
      <c r="H46" s="214">
        <v>30623</v>
      </c>
      <c r="I46" s="214">
        <v>31231</v>
      </c>
      <c r="J46" s="214">
        <v>32369</v>
      </c>
      <c r="K46" s="214">
        <v>33189</v>
      </c>
      <c r="L46" s="214">
        <v>33427</v>
      </c>
      <c r="M46" s="214">
        <v>50064</v>
      </c>
      <c r="N46" s="214">
        <v>50853</v>
      </c>
      <c r="O46" s="214">
        <v>51414</v>
      </c>
      <c r="P46" s="214">
        <v>51976</v>
      </c>
      <c r="Q46" s="214">
        <v>52763</v>
      </c>
      <c r="R46" s="214">
        <v>53701</v>
      </c>
      <c r="S46" s="214">
        <v>54614</v>
      </c>
      <c r="T46" s="214">
        <v>55927</v>
      </c>
      <c r="U46" s="214">
        <v>57232</v>
      </c>
      <c r="V46" s="214">
        <v>58311</v>
      </c>
      <c r="W46" s="214">
        <v>59704</v>
      </c>
      <c r="X46" s="214">
        <v>66952</v>
      </c>
      <c r="Y46" s="214">
        <v>71624</v>
      </c>
      <c r="Z46" s="214">
        <v>75383</v>
      </c>
      <c r="AA46" s="214">
        <v>78892</v>
      </c>
      <c r="AB46" s="214">
        <v>82236</v>
      </c>
      <c r="AC46" s="214">
        <v>85289</v>
      </c>
    </row>
    <row r="47" spans="1:29" x14ac:dyDescent="0.25">
      <c r="A47" s="7" t="s">
        <v>304</v>
      </c>
      <c r="B47" s="214">
        <v>157</v>
      </c>
      <c r="C47" s="214">
        <v>181.39159999999998</v>
      </c>
      <c r="D47" s="214">
        <v>355.75</v>
      </c>
      <c r="E47" s="214">
        <v>307.89</v>
      </c>
      <c r="F47" s="214">
        <v>300.82</v>
      </c>
      <c r="G47" s="214">
        <v>926</v>
      </c>
      <c r="H47" s="214">
        <v>1000.9999999999999</v>
      </c>
      <c r="I47" s="214">
        <v>1049</v>
      </c>
      <c r="J47" s="214">
        <v>1059</v>
      </c>
      <c r="K47" s="214">
        <v>1095</v>
      </c>
      <c r="L47" s="214">
        <v>1199</v>
      </c>
      <c r="M47" s="214">
        <v>1226</v>
      </c>
      <c r="N47" s="214">
        <v>1213</v>
      </c>
      <c r="O47" s="214">
        <v>1098</v>
      </c>
      <c r="P47" s="214">
        <v>1158</v>
      </c>
      <c r="Q47" s="214">
        <v>1201</v>
      </c>
      <c r="R47" s="214">
        <v>1286</v>
      </c>
      <c r="S47" s="214">
        <v>1308</v>
      </c>
      <c r="T47" s="214">
        <v>1384</v>
      </c>
      <c r="U47" s="214">
        <v>1414</v>
      </c>
      <c r="V47" s="214">
        <v>1471</v>
      </c>
      <c r="W47" s="214">
        <v>1514</v>
      </c>
      <c r="X47" s="214">
        <v>1650</v>
      </c>
      <c r="Y47" s="214">
        <v>1745.5574534422401</v>
      </c>
      <c r="Z47" s="214">
        <v>1875.9899829194599</v>
      </c>
      <c r="AA47" s="214">
        <v>1997.0809641354099</v>
      </c>
      <c r="AB47" s="214">
        <v>2078.16950216335</v>
      </c>
      <c r="AC47" s="214">
        <v>2133.9142813590702</v>
      </c>
    </row>
    <row r="48" spans="1:29" x14ac:dyDescent="0.25">
      <c r="A48" s="7" t="s">
        <v>305</v>
      </c>
      <c r="B48" s="214">
        <v>0</v>
      </c>
      <c r="C48" s="214">
        <v>0</v>
      </c>
      <c r="D48" s="214">
        <v>0</v>
      </c>
      <c r="E48" s="214">
        <v>0</v>
      </c>
      <c r="F48" s="214">
        <v>0</v>
      </c>
      <c r="G48" s="214">
        <v>1014.9999999999999</v>
      </c>
      <c r="H48" s="214">
        <v>1059</v>
      </c>
      <c r="I48" s="214">
        <v>1200</v>
      </c>
      <c r="J48" s="214">
        <v>1209</v>
      </c>
      <c r="K48" s="214">
        <v>1262</v>
      </c>
      <c r="L48" s="214">
        <v>1374</v>
      </c>
      <c r="M48" s="214">
        <v>1426</v>
      </c>
      <c r="N48" s="214">
        <v>1478</v>
      </c>
      <c r="O48" s="214">
        <v>1329</v>
      </c>
      <c r="P48" s="214">
        <v>1408</v>
      </c>
      <c r="Q48" s="214">
        <v>1468</v>
      </c>
      <c r="R48" s="214">
        <v>1530</v>
      </c>
      <c r="S48" s="214">
        <v>1545.925</v>
      </c>
      <c r="T48" s="214">
        <v>1609</v>
      </c>
      <c r="U48" s="214">
        <v>1642</v>
      </c>
      <c r="V48" s="214">
        <v>1705</v>
      </c>
      <c r="W48" s="214">
        <v>1749</v>
      </c>
      <c r="X48" s="214">
        <v>1889</v>
      </c>
      <c r="Y48" s="214">
        <v>1959.8525129974801</v>
      </c>
      <c r="Z48" s="214">
        <v>2077.7717112062201</v>
      </c>
      <c r="AA48" s="214">
        <v>2209.7310097401501</v>
      </c>
      <c r="AB48" s="214">
        <v>2298.97078575656</v>
      </c>
      <c r="AC48" s="214">
        <v>2362.86680294076</v>
      </c>
    </row>
    <row r="49" spans="1:28" s="58" customFormat="1" x14ac:dyDescent="0.25">
      <c r="A49" s="59"/>
      <c r="B49" s="60"/>
      <c r="C49" s="60"/>
      <c r="D49" s="60"/>
      <c r="E49" s="60"/>
      <c r="F49" s="60"/>
      <c r="G49" s="60"/>
      <c r="H49" s="60"/>
      <c r="I49" s="60"/>
      <c r="J49" s="60"/>
      <c r="K49" s="60"/>
      <c r="L49" s="60"/>
      <c r="M49" s="60"/>
      <c r="N49" s="60"/>
      <c r="O49" s="60"/>
      <c r="P49" s="60"/>
      <c r="Q49" s="60"/>
      <c r="R49" s="60"/>
      <c r="S49" s="60"/>
      <c r="T49" s="60"/>
      <c r="U49" s="60"/>
      <c r="V49" s="60"/>
      <c r="W49" s="60"/>
      <c r="X49" s="60"/>
      <c r="Y49" s="60"/>
      <c r="Z49" s="60"/>
      <c r="AA49" s="60"/>
      <c r="AB49" s="60"/>
    </row>
    <row r="50" spans="1:28" x14ac:dyDescent="0.25">
      <c r="A50" s="65"/>
      <c r="B50" s="39"/>
      <c r="C50" s="39"/>
      <c r="D50" s="39"/>
      <c r="E50" s="39"/>
      <c r="F50" s="39"/>
      <c r="G50" s="39"/>
      <c r="H50" s="39"/>
      <c r="I50" s="39"/>
      <c r="J50" s="39"/>
      <c r="K50" s="39"/>
      <c r="L50" s="39"/>
      <c r="M50" s="39"/>
      <c r="N50" s="39"/>
      <c r="O50" s="39"/>
      <c r="P50" s="39"/>
      <c r="Q50" s="39"/>
      <c r="R50" s="39"/>
      <c r="S50" s="39"/>
      <c r="T50" s="39"/>
      <c r="U50" s="39"/>
      <c r="V50" s="39"/>
      <c r="W50" s="39"/>
      <c r="X50" s="39"/>
      <c r="Y50" s="39"/>
      <c r="Z50" s="39"/>
      <c r="AA50" s="39"/>
      <c r="AB50" s="39"/>
    </row>
    <row r="51" spans="1:28" x14ac:dyDescent="0.25">
      <c r="A51" s="65"/>
      <c r="B51" s="39"/>
      <c r="C51" s="39"/>
      <c r="D51" s="39"/>
      <c r="E51" s="39"/>
      <c r="F51" s="39"/>
      <c r="G51" s="39"/>
      <c r="H51" s="39"/>
      <c r="I51" s="39"/>
      <c r="J51" s="39"/>
      <c r="K51" s="39"/>
      <c r="L51" s="39"/>
      <c r="M51" s="39"/>
      <c r="N51" s="39"/>
      <c r="O51" s="39"/>
      <c r="P51" s="39"/>
      <c r="Q51" s="39"/>
      <c r="R51" s="39"/>
      <c r="S51" s="39"/>
      <c r="T51" s="39"/>
      <c r="U51" s="39"/>
      <c r="V51" s="39"/>
      <c r="W51" s="39"/>
      <c r="X51" s="39"/>
      <c r="Y51" s="39"/>
      <c r="Z51" s="39"/>
      <c r="AA51" s="39"/>
      <c r="AB51" s="39"/>
    </row>
    <row r="52" spans="1:28" x14ac:dyDescent="0.25">
      <c r="A52" s="66"/>
      <c r="B52" s="39"/>
      <c r="C52" s="39"/>
      <c r="D52" s="39"/>
      <c r="E52" s="39"/>
      <c r="F52" s="39"/>
      <c r="G52" s="39"/>
      <c r="H52" s="39"/>
      <c r="I52" s="39"/>
      <c r="J52" s="39"/>
      <c r="K52" s="39"/>
      <c r="L52" s="39"/>
      <c r="M52" s="39"/>
      <c r="N52" s="39"/>
      <c r="O52" s="39"/>
      <c r="P52" s="39"/>
      <c r="Q52" s="39"/>
      <c r="R52" s="39"/>
      <c r="S52" s="39"/>
      <c r="T52" s="39"/>
      <c r="U52" s="39"/>
      <c r="V52" s="39"/>
      <c r="W52" s="39"/>
      <c r="X52" s="39"/>
      <c r="Y52" s="39"/>
      <c r="Z52" s="39"/>
      <c r="AA52" s="39"/>
      <c r="AB52" s="39"/>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25E8F-2334-4465-94D6-39C66C472A25}">
  <dimension ref="A1:P69"/>
  <sheetViews>
    <sheetView zoomScaleNormal="100" workbookViewId="0"/>
  </sheetViews>
  <sheetFormatPr defaultRowHeight="15" x14ac:dyDescent="0.25"/>
  <cols>
    <col min="1" max="1" width="33.7109375" style="101" customWidth="1"/>
    <col min="2" max="6" width="18" style="96" customWidth="1"/>
    <col min="7" max="7" width="29.28515625" style="96" bestFit="1" customWidth="1"/>
    <col min="8" max="8" width="11.7109375" style="96" customWidth="1"/>
    <col min="9" max="16" width="9.140625" style="96"/>
    <col min="17" max="16384" width="9.140625" style="13"/>
  </cols>
  <sheetData>
    <row r="1" spans="1:8" x14ac:dyDescent="0.25">
      <c r="A1" s="235" t="str">
        <f>HYPERLINK("#'contents'!A1","to contents")</f>
        <v>to contents</v>
      </c>
    </row>
    <row r="2" spans="1:8" ht="30" x14ac:dyDescent="0.25">
      <c r="A2" s="14" t="s">
        <v>492</v>
      </c>
    </row>
    <row r="3" spans="1:8" x14ac:dyDescent="0.25">
      <c r="A3" s="100"/>
    </row>
    <row r="4" spans="1:8" x14ac:dyDescent="0.25">
      <c r="B4" s="13"/>
      <c r="C4" s="102"/>
      <c r="D4" s="102" t="s">
        <v>306</v>
      </c>
      <c r="E4" s="102"/>
      <c r="F4" s="102"/>
    </row>
    <row r="5" spans="1:8" x14ac:dyDescent="0.25">
      <c r="B5" s="13"/>
      <c r="D5" s="102">
        <v>2023</v>
      </c>
      <c r="G5" s="97"/>
    </row>
    <row r="6" spans="1:8" x14ac:dyDescent="0.25">
      <c r="B6" s="96" t="s">
        <v>307</v>
      </c>
      <c r="C6" s="96" t="s">
        <v>308</v>
      </c>
      <c r="D6" s="96" t="s">
        <v>309</v>
      </c>
      <c r="E6" s="96" t="s">
        <v>310</v>
      </c>
      <c r="F6" s="96" t="s">
        <v>311</v>
      </c>
      <c r="G6" s="96" t="s">
        <v>312</v>
      </c>
      <c r="H6" s="104"/>
    </row>
    <row r="7" spans="1:8" x14ac:dyDescent="0.25">
      <c r="A7" s="100" t="s">
        <v>313</v>
      </c>
      <c r="B7" s="232">
        <v>20100</v>
      </c>
      <c r="C7" s="232">
        <v>29600</v>
      </c>
      <c r="D7" s="232">
        <v>45300</v>
      </c>
      <c r="E7" s="232">
        <v>67200</v>
      </c>
      <c r="F7" s="232">
        <v>109500</v>
      </c>
      <c r="G7" s="230"/>
      <c r="H7" s="104"/>
    </row>
    <row r="8" spans="1:8" x14ac:dyDescent="0.25">
      <c r="B8" s="230"/>
      <c r="C8" s="230"/>
      <c r="D8" s="230"/>
      <c r="E8" s="230"/>
      <c r="F8" s="230"/>
      <c r="G8" s="230"/>
      <c r="H8" s="104"/>
    </row>
    <row r="9" spans="1:8" x14ac:dyDescent="0.25">
      <c r="A9" s="160" t="s">
        <v>314</v>
      </c>
      <c r="B9" s="230"/>
      <c r="C9" s="230"/>
      <c r="D9" s="230"/>
      <c r="E9" s="230"/>
      <c r="F9" s="230"/>
      <c r="G9" s="230"/>
      <c r="H9" s="104"/>
    </row>
    <row r="10" spans="1:8" x14ac:dyDescent="0.25">
      <c r="A10" t="s">
        <v>511</v>
      </c>
      <c r="B10" s="231">
        <v>16700</v>
      </c>
      <c r="C10" s="231">
        <v>20200</v>
      </c>
      <c r="D10" s="231">
        <v>23400</v>
      </c>
      <c r="E10" s="231">
        <v>26100</v>
      </c>
      <c r="F10" s="231">
        <v>32200</v>
      </c>
      <c r="G10" s="232">
        <v>20</v>
      </c>
      <c r="H10" s="104"/>
    </row>
    <row r="11" spans="1:8" x14ac:dyDescent="0.25">
      <c r="A11" t="s">
        <v>512</v>
      </c>
      <c r="B11" s="231">
        <v>25000</v>
      </c>
      <c r="C11" s="231">
        <v>28100</v>
      </c>
      <c r="D11" s="231">
        <v>32100</v>
      </c>
      <c r="E11" s="231">
        <v>36200</v>
      </c>
      <c r="F11" s="231">
        <v>42300</v>
      </c>
      <c r="G11" s="232">
        <v>20</v>
      </c>
      <c r="H11" s="104"/>
    </row>
    <row r="12" spans="1:8" x14ac:dyDescent="0.25">
      <c r="A12" t="s">
        <v>513</v>
      </c>
      <c r="B12" s="231">
        <v>33400</v>
      </c>
      <c r="C12" s="231">
        <v>40100</v>
      </c>
      <c r="D12" s="231">
        <v>45500</v>
      </c>
      <c r="E12" s="231">
        <v>50800</v>
      </c>
      <c r="F12" s="231">
        <v>58200</v>
      </c>
      <c r="G12" s="232">
        <v>20</v>
      </c>
      <c r="H12" s="104"/>
    </row>
    <row r="13" spans="1:8" x14ac:dyDescent="0.25">
      <c r="A13" t="s">
        <v>514</v>
      </c>
      <c r="B13" s="231">
        <v>48300</v>
      </c>
      <c r="C13" s="231">
        <v>56400</v>
      </c>
      <c r="D13" s="231">
        <v>62300</v>
      </c>
      <c r="E13" s="231">
        <v>68400</v>
      </c>
      <c r="F13" s="231">
        <v>78000</v>
      </c>
      <c r="G13" s="232">
        <v>20</v>
      </c>
      <c r="H13" s="104"/>
    </row>
    <row r="14" spans="1:8" x14ac:dyDescent="0.25">
      <c r="A14" t="s">
        <v>515</v>
      </c>
      <c r="B14" s="231">
        <v>68200</v>
      </c>
      <c r="C14" s="231">
        <v>79600</v>
      </c>
      <c r="D14" s="231">
        <v>91100</v>
      </c>
      <c r="E14" s="231">
        <v>109500</v>
      </c>
      <c r="F14" s="231">
        <v>167800</v>
      </c>
      <c r="G14" s="232">
        <v>20</v>
      </c>
      <c r="H14" s="104"/>
    </row>
    <row r="15" spans="1:8" x14ac:dyDescent="0.25">
      <c r="A15"/>
      <c r="B15" s="230"/>
      <c r="C15" s="230"/>
      <c r="D15" s="230"/>
      <c r="E15" s="230"/>
      <c r="F15" s="230"/>
      <c r="G15" s="230"/>
      <c r="H15" s="104"/>
    </row>
    <row r="16" spans="1:8" x14ac:dyDescent="0.25">
      <c r="A16" s="160" t="s">
        <v>315</v>
      </c>
      <c r="B16" s="230"/>
      <c r="C16" s="230"/>
      <c r="D16" s="230"/>
      <c r="E16" s="230"/>
      <c r="F16" s="230"/>
      <c r="G16" s="230"/>
      <c r="H16" s="104"/>
    </row>
    <row r="17" spans="1:8" x14ac:dyDescent="0.25">
      <c r="A17" t="s">
        <v>316</v>
      </c>
      <c r="B17" s="232">
        <v>24100</v>
      </c>
      <c r="C17" s="232">
        <v>37000</v>
      </c>
      <c r="D17" s="232">
        <v>55900</v>
      </c>
      <c r="E17" s="232">
        <v>76700</v>
      </c>
      <c r="F17" s="232">
        <v>119400</v>
      </c>
      <c r="G17" s="232">
        <v>66</v>
      </c>
      <c r="H17" s="104"/>
    </row>
    <row r="18" spans="1:8" x14ac:dyDescent="0.25">
      <c r="A18" t="s">
        <v>317</v>
      </c>
      <c r="B18" s="232">
        <v>16600</v>
      </c>
      <c r="C18" s="232">
        <v>19300</v>
      </c>
      <c r="D18" s="232">
        <v>22900</v>
      </c>
      <c r="E18" s="232">
        <v>32100</v>
      </c>
      <c r="F18" s="232">
        <v>58700</v>
      </c>
      <c r="G18" s="232">
        <v>8</v>
      </c>
      <c r="H18" s="104"/>
    </row>
    <row r="19" spans="1:8" x14ac:dyDescent="0.25">
      <c r="A19" t="s">
        <v>318</v>
      </c>
      <c r="B19" s="232">
        <v>20900</v>
      </c>
      <c r="C19" s="232">
        <v>25600</v>
      </c>
      <c r="D19" s="232">
        <v>33300</v>
      </c>
      <c r="E19" s="232">
        <v>45200</v>
      </c>
      <c r="F19" s="232">
        <v>71100</v>
      </c>
      <c r="G19" s="232">
        <v>26</v>
      </c>
      <c r="H19" s="105"/>
    </row>
    <row r="20" spans="1:8" x14ac:dyDescent="0.25">
      <c r="A20"/>
      <c r="B20" s="230"/>
      <c r="C20" s="230"/>
      <c r="D20" s="230"/>
      <c r="E20" s="230"/>
      <c r="F20" s="230"/>
      <c r="G20" s="230"/>
    </row>
    <row r="21" spans="1:8" x14ac:dyDescent="0.25">
      <c r="A21" s="160" t="s">
        <v>319</v>
      </c>
      <c r="B21" s="230"/>
      <c r="C21" s="230"/>
      <c r="D21" s="230"/>
      <c r="E21" s="230"/>
      <c r="F21" s="230"/>
      <c r="G21" s="230"/>
    </row>
    <row r="22" spans="1:8" x14ac:dyDescent="0.25">
      <c r="A22" t="s">
        <v>320</v>
      </c>
      <c r="B22" s="232">
        <v>31100</v>
      </c>
      <c r="C22" s="232">
        <v>47700</v>
      </c>
      <c r="D22" s="232">
        <v>63300</v>
      </c>
      <c r="E22" s="232">
        <v>82600</v>
      </c>
      <c r="F22" s="232">
        <v>125200</v>
      </c>
      <c r="G22" s="232">
        <v>50</v>
      </c>
    </row>
    <row r="23" spans="1:8" x14ac:dyDescent="0.25">
      <c r="A23" t="s">
        <v>321</v>
      </c>
      <c r="B23" s="232">
        <v>18500</v>
      </c>
      <c r="C23" s="232">
        <v>24100</v>
      </c>
      <c r="D23" s="232">
        <v>29700</v>
      </c>
      <c r="E23" s="232">
        <v>40100</v>
      </c>
      <c r="F23" s="232">
        <v>64800</v>
      </c>
      <c r="G23" s="232">
        <v>45</v>
      </c>
    </row>
    <row r="24" spans="1:8" x14ac:dyDescent="0.25">
      <c r="A24" t="s">
        <v>322</v>
      </c>
      <c r="B24" s="232">
        <v>23600</v>
      </c>
      <c r="C24" s="232">
        <v>34800</v>
      </c>
      <c r="D24" s="232">
        <v>47100</v>
      </c>
      <c r="E24" s="232">
        <v>64500</v>
      </c>
      <c r="F24" s="232">
        <v>113300</v>
      </c>
      <c r="G24" s="232">
        <v>4</v>
      </c>
    </row>
    <row r="25" spans="1:8" x14ac:dyDescent="0.25">
      <c r="A25"/>
      <c r="B25" s="230"/>
      <c r="C25" s="230"/>
      <c r="D25" s="230"/>
      <c r="E25" s="230"/>
      <c r="F25" s="230"/>
      <c r="G25" s="230"/>
    </row>
    <row r="26" spans="1:8" ht="15" customHeight="1" x14ac:dyDescent="0.25">
      <c r="A26" s="160" t="s">
        <v>323</v>
      </c>
      <c r="B26" s="230"/>
      <c r="C26" s="230"/>
      <c r="D26" s="230"/>
      <c r="E26" s="230"/>
      <c r="F26" s="230"/>
      <c r="G26" s="230"/>
    </row>
    <row r="27" spans="1:8" x14ac:dyDescent="0.25">
      <c r="A27" t="s">
        <v>324</v>
      </c>
      <c r="B27" s="232">
        <v>29100</v>
      </c>
      <c r="C27" s="232">
        <v>47200</v>
      </c>
      <c r="D27" s="232">
        <v>63800</v>
      </c>
      <c r="E27" s="232">
        <v>83000</v>
      </c>
      <c r="F27" s="232">
        <v>127600</v>
      </c>
      <c r="G27" s="232">
        <v>23</v>
      </c>
    </row>
    <row r="28" spans="1:8" x14ac:dyDescent="0.25">
      <c r="A28" t="s">
        <v>325</v>
      </c>
      <c r="B28" s="232">
        <v>19000</v>
      </c>
      <c r="C28" s="232">
        <v>28600</v>
      </c>
      <c r="D28" s="232">
        <v>45400</v>
      </c>
      <c r="E28" s="232">
        <v>67500</v>
      </c>
      <c r="F28" s="232">
        <v>110500</v>
      </c>
      <c r="G28" s="232">
        <v>52</v>
      </c>
    </row>
    <row r="29" spans="1:8" x14ac:dyDescent="0.25">
      <c r="G29" s="97"/>
    </row>
    <row r="30" spans="1:8" x14ac:dyDescent="0.25">
      <c r="A30" s="100"/>
      <c r="B30" s="13"/>
      <c r="D30" s="102">
        <v>2024</v>
      </c>
    </row>
    <row r="31" spans="1:8" x14ac:dyDescent="0.25">
      <c r="A31" s="100"/>
      <c r="B31" s="96" t="s">
        <v>307</v>
      </c>
      <c r="C31" s="96" t="s">
        <v>308</v>
      </c>
      <c r="D31" s="96" t="s">
        <v>309</v>
      </c>
      <c r="E31" s="96" t="s">
        <v>310</v>
      </c>
      <c r="F31" s="96" t="s">
        <v>311</v>
      </c>
      <c r="G31" s="96" t="s">
        <v>312</v>
      </c>
    </row>
    <row r="32" spans="1:8" x14ac:dyDescent="0.25">
      <c r="A32" s="100" t="s">
        <v>313</v>
      </c>
      <c r="B32" s="232">
        <v>20400</v>
      </c>
      <c r="C32" s="232">
        <v>31200</v>
      </c>
      <c r="D32" s="232">
        <v>48000</v>
      </c>
      <c r="E32" s="232">
        <v>71500</v>
      </c>
      <c r="F32" s="232">
        <v>116200</v>
      </c>
      <c r="G32" s="197"/>
    </row>
    <row r="33" spans="1:8" x14ac:dyDescent="0.25">
      <c r="B33" s="197"/>
      <c r="C33" s="197"/>
      <c r="D33" s="197"/>
      <c r="E33" s="197"/>
      <c r="F33" s="197"/>
      <c r="G33" s="197"/>
    </row>
    <row r="34" spans="1:8" x14ac:dyDescent="0.25">
      <c r="A34" s="160" t="s">
        <v>314</v>
      </c>
      <c r="B34" s="197"/>
      <c r="C34" s="197"/>
      <c r="D34" s="197"/>
      <c r="E34" s="197"/>
      <c r="F34" s="197"/>
      <c r="G34" s="197"/>
    </row>
    <row r="35" spans="1:8" x14ac:dyDescent="0.25">
      <c r="A35" t="s">
        <v>516</v>
      </c>
      <c r="B35" s="232">
        <v>16800</v>
      </c>
      <c r="C35" s="232">
        <v>20500</v>
      </c>
      <c r="D35" s="232">
        <v>24200</v>
      </c>
      <c r="E35" s="232">
        <v>27000</v>
      </c>
      <c r="F35" s="232">
        <v>33200</v>
      </c>
      <c r="G35" s="232">
        <v>20</v>
      </c>
    </row>
    <row r="36" spans="1:8" x14ac:dyDescent="0.25">
      <c r="A36" t="s">
        <v>517</v>
      </c>
      <c r="B36" s="232">
        <v>26500</v>
      </c>
      <c r="C36" s="232">
        <v>29800</v>
      </c>
      <c r="D36" s="232">
        <v>33800</v>
      </c>
      <c r="E36" s="232">
        <v>38100</v>
      </c>
      <c r="F36" s="232">
        <v>44300</v>
      </c>
      <c r="G36" s="232">
        <v>20</v>
      </c>
    </row>
    <row r="37" spans="1:8" x14ac:dyDescent="0.25">
      <c r="A37" t="s">
        <v>518</v>
      </c>
      <c r="B37" s="232">
        <v>36100</v>
      </c>
      <c r="C37" s="232">
        <v>42700</v>
      </c>
      <c r="D37" s="232">
        <v>48200</v>
      </c>
      <c r="E37" s="232">
        <v>53800</v>
      </c>
      <c r="F37" s="232">
        <v>61600</v>
      </c>
      <c r="G37" s="232">
        <v>20</v>
      </c>
    </row>
    <row r="38" spans="1:8" x14ac:dyDescent="0.25">
      <c r="A38" t="s">
        <v>519</v>
      </c>
      <c r="B38" s="232">
        <v>51400</v>
      </c>
      <c r="C38" s="232">
        <v>60000</v>
      </c>
      <c r="D38" s="232">
        <v>66200</v>
      </c>
      <c r="E38" s="232">
        <v>72600</v>
      </c>
      <c r="F38" s="232">
        <v>82800</v>
      </c>
      <c r="G38" s="232">
        <v>20</v>
      </c>
    </row>
    <row r="39" spans="1:8" x14ac:dyDescent="0.25">
      <c r="A39" t="s">
        <v>520</v>
      </c>
      <c r="B39" s="232">
        <v>72700</v>
      </c>
      <c r="C39" s="232">
        <v>84700</v>
      </c>
      <c r="D39" s="232">
        <v>96700</v>
      </c>
      <c r="E39" s="232">
        <v>116200</v>
      </c>
      <c r="F39" s="232">
        <v>179600</v>
      </c>
      <c r="G39" s="232">
        <v>20</v>
      </c>
    </row>
    <row r="40" spans="1:8" x14ac:dyDescent="0.25">
      <c r="A40"/>
      <c r="B40" s="197"/>
      <c r="C40" s="197"/>
      <c r="D40" s="197"/>
      <c r="E40" s="197"/>
      <c r="F40" s="197"/>
      <c r="G40" s="197"/>
    </row>
    <row r="41" spans="1:8" x14ac:dyDescent="0.25">
      <c r="A41" s="160" t="s">
        <v>315</v>
      </c>
      <c r="B41" s="197"/>
      <c r="C41" s="197"/>
      <c r="D41" s="197"/>
      <c r="E41" s="197"/>
      <c r="F41" s="197"/>
      <c r="G41" s="197"/>
    </row>
    <row r="42" spans="1:8" x14ac:dyDescent="0.25">
      <c r="A42" t="s">
        <v>316</v>
      </c>
      <c r="B42" s="232">
        <v>25100</v>
      </c>
      <c r="C42" s="232">
        <v>39200</v>
      </c>
      <c r="D42" s="232">
        <v>59400</v>
      </c>
      <c r="E42" s="232">
        <v>81500</v>
      </c>
      <c r="F42" s="232">
        <v>126600</v>
      </c>
      <c r="G42" s="232">
        <v>66</v>
      </c>
      <c r="H42" s="104"/>
    </row>
    <row r="43" spans="1:8" x14ac:dyDescent="0.25">
      <c r="A43" t="s">
        <v>317</v>
      </c>
      <c r="B43" s="232">
        <v>16400</v>
      </c>
      <c r="C43" s="232">
        <v>18900</v>
      </c>
      <c r="D43" s="232">
        <v>23600</v>
      </c>
      <c r="E43" s="232">
        <v>33200</v>
      </c>
      <c r="F43" s="232">
        <v>62500</v>
      </c>
      <c r="G43" s="232">
        <v>8</v>
      </c>
    </row>
    <row r="44" spans="1:8" x14ac:dyDescent="0.25">
      <c r="A44" t="s">
        <v>318</v>
      </c>
      <c r="B44" s="232">
        <v>21300</v>
      </c>
      <c r="C44" s="232">
        <v>26800</v>
      </c>
      <c r="D44" s="232">
        <v>35100</v>
      </c>
      <c r="E44" s="232">
        <v>48000</v>
      </c>
      <c r="F44" s="232">
        <v>76300</v>
      </c>
      <c r="G44" s="232">
        <v>26</v>
      </c>
    </row>
    <row r="45" spans="1:8" x14ac:dyDescent="0.25">
      <c r="A45"/>
      <c r="B45" s="197"/>
      <c r="C45" s="197"/>
      <c r="D45" s="197"/>
      <c r="E45" s="197"/>
      <c r="F45" s="197"/>
      <c r="G45" s="197"/>
    </row>
    <row r="46" spans="1:8" x14ac:dyDescent="0.25">
      <c r="A46" s="160" t="s">
        <v>319</v>
      </c>
      <c r="B46" s="197"/>
      <c r="C46" s="197"/>
      <c r="D46" s="197"/>
      <c r="E46" s="197"/>
      <c r="F46" s="197"/>
      <c r="G46" s="197"/>
    </row>
    <row r="47" spans="1:8" x14ac:dyDescent="0.25">
      <c r="A47" t="s">
        <v>320</v>
      </c>
      <c r="B47" s="232">
        <v>32500</v>
      </c>
      <c r="C47" s="232">
        <v>50700</v>
      </c>
      <c r="D47" s="232">
        <v>67300</v>
      </c>
      <c r="E47" s="232">
        <v>87800</v>
      </c>
      <c r="F47" s="232">
        <v>132900</v>
      </c>
      <c r="G47" s="232">
        <v>50</v>
      </c>
    </row>
    <row r="48" spans="1:8" x14ac:dyDescent="0.25">
      <c r="A48" t="s">
        <v>321</v>
      </c>
      <c r="B48" s="232">
        <v>18300</v>
      </c>
      <c r="C48" s="232">
        <v>25200</v>
      </c>
      <c r="D48" s="232">
        <v>31500</v>
      </c>
      <c r="E48" s="232">
        <v>42600</v>
      </c>
      <c r="F48" s="232">
        <v>69000</v>
      </c>
      <c r="G48" s="232">
        <v>45</v>
      </c>
      <c r="H48" s="78"/>
    </row>
    <row r="49" spans="1:8" x14ac:dyDescent="0.25">
      <c r="A49" t="s">
        <v>322</v>
      </c>
      <c r="B49" s="232">
        <v>24000</v>
      </c>
      <c r="C49" s="232">
        <v>36300</v>
      </c>
      <c r="D49" s="232">
        <v>50200</v>
      </c>
      <c r="E49" s="232">
        <v>69100</v>
      </c>
      <c r="F49" s="232">
        <v>125800</v>
      </c>
      <c r="G49" s="232">
        <v>4</v>
      </c>
      <c r="H49" s="78"/>
    </row>
    <row r="50" spans="1:8" x14ac:dyDescent="0.25">
      <c r="A50"/>
      <c r="B50" s="197"/>
      <c r="C50" s="197"/>
      <c r="D50" s="197"/>
      <c r="E50" s="197"/>
      <c r="F50" s="197"/>
      <c r="G50" s="197"/>
      <c r="H50" s="78"/>
    </row>
    <row r="51" spans="1:8" x14ac:dyDescent="0.25">
      <c r="A51" s="160" t="s">
        <v>326</v>
      </c>
      <c r="B51" s="197"/>
      <c r="C51" s="197"/>
      <c r="D51" s="197"/>
      <c r="E51" s="197"/>
      <c r="F51" s="197"/>
      <c r="G51" s="197"/>
      <c r="H51" s="78"/>
    </row>
    <row r="52" spans="1:8" x14ac:dyDescent="0.25">
      <c r="A52" t="s">
        <v>324</v>
      </c>
      <c r="B52" s="232">
        <v>29600</v>
      </c>
      <c r="C52" s="232">
        <v>49900</v>
      </c>
      <c r="D52" s="232">
        <v>67600</v>
      </c>
      <c r="E52" s="232">
        <v>88000</v>
      </c>
      <c r="F52" s="232">
        <v>135200</v>
      </c>
      <c r="G52" s="232">
        <v>22</v>
      </c>
      <c r="H52" s="78"/>
    </row>
    <row r="53" spans="1:8" x14ac:dyDescent="0.25">
      <c r="A53" t="s">
        <v>325</v>
      </c>
      <c r="B53" s="232">
        <v>18800</v>
      </c>
      <c r="C53" s="232">
        <v>30300</v>
      </c>
      <c r="D53" s="232">
        <v>48400</v>
      </c>
      <c r="E53" s="232">
        <v>72000</v>
      </c>
      <c r="F53" s="232">
        <v>117000</v>
      </c>
      <c r="G53" s="232">
        <v>52</v>
      </c>
      <c r="H53" s="78"/>
    </row>
    <row r="54" spans="1:8" x14ac:dyDescent="0.25">
      <c r="A54" s="106"/>
      <c r="H54" s="78"/>
    </row>
    <row r="55" spans="1:8" x14ac:dyDescent="0.25">
      <c r="A55" t="s">
        <v>521</v>
      </c>
    </row>
    <row r="56" spans="1:8" x14ac:dyDescent="0.25">
      <c r="A56" t="s">
        <v>522</v>
      </c>
    </row>
    <row r="57" spans="1:8" s="96" customFormat="1" x14ac:dyDescent="0.25">
      <c r="A57" t="s">
        <v>327</v>
      </c>
    </row>
    <row r="58" spans="1:8" s="96" customFormat="1" x14ac:dyDescent="0.25">
      <c r="A58" t="s">
        <v>328</v>
      </c>
    </row>
    <row r="59" spans="1:8" s="96" customFormat="1" x14ac:dyDescent="0.25">
      <c r="A59" t="s">
        <v>329</v>
      </c>
    </row>
    <row r="60" spans="1:8" s="96" customFormat="1" x14ac:dyDescent="0.25">
      <c r="A60" t="s">
        <v>330</v>
      </c>
      <c r="E60" s="107"/>
    </row>
    <row r="61" spans="1:8" s="96" customFormat="1" x14ac:dyDescent="0.25">
      <c r="A61" s="101"/>
      <c r="E61" s="107"/>
    </row>
    <row r="62" spans="1:8" s="96" customFormat="1" x14ac:dyDescent="0.25">
      <c r="A62" s="101"/>
      <c r="E62" s="107"/>
    </row>
    <row r="63" spans="1:8" s="96" customFormat="1" x14ac:dyDescent="0.25">
      <c r="A63" s="101"/>
      <c r="E63" s="107"/>
    </row>
    <row r="64" spans="1:8" s="96" customFormat="1" x14ac:dyDescent="0.25">
      <c r="A64" s="101"/>
      <c r="E64" s="107"/>
    </row>
    <row r="65" spans="1:5" s="96" customFormat="1" x14ac:dyDescent="0.25">
      <c r="A65" s="101"/>
      <c r="E65" s="107"/>
    </row>
    <row r="66" spans="1:5" s="96" customFormat="1" x14ac:dyDescent="0.25">
      <c r="A66" s="101"/>
      <c r="E66" s="107"/>
    </row>
    <row r="67" spans="1:5" s="96" customFormat="1" x14ac:dyDescent="0.25">
      <c r="A67" s="101"/>
      <c r="E67" s="107"/>
    </row>
    <row r="68" spans="1:5" s="96" customFormat="1" x14ac:dyDescent="0.25">
      <c r="A68" s="101"/>
      <c r="E68" s="107"/>
    </row>
    <row r="69" spans="1:5" s="96" customFormat="1" x14ac:dyDescent="0.25">
      <c r="A69" s="101"/>
      <c r="E69" s="107"/>
    </row>
  </sheetData>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B9E86-8501-47CD-96B6-C855FE9BB9CA}">
  <dimension ref="A1:BJ71"/>
  <sheetViews>
    <sheetView zoomScaleNormal="100" workbookViewId="0">
      <pane xSplit="1" ySplit="3" topLeftCell="S4" activePane="bottomRight" state="frozen"/>
      <selection pane="topRight"/>
      <selection pane="bottomLeft"/>
      <selection pane="bottomRight"/>
    </sheetView>
  </sheetViews>
  <sheetFormatPr defaultRowHeight="15" x14ac:dyDescent="0.25"/>
  <cols>
    <col min="1" max="1" width="73.140625" style="54" customWidth="1"/>
    <col min="2" max="27" width="9.5703125" style="54" customWidth="1"/>
    <col min="28" max="51" width="9.140625" style="54" customWidth="1"/>
    <col min="52" max="16384" width="9.140625" style="54"/>
  </cols>
  <sheetData>
    <row r="1" spans="1:62" x14ac:dyDescent="0.25">
      <c r="A1" s="235" t="str">
        <f>HYPERLINK("#'contents'!A1","to contents")</f>
        <v>to contents</v>
      </c>
      <c r="B1" s="56"/>
      <c r="C1" s="56"/>
      <c r="D1" s="56"/>
      <c r="E1" s="56"/>
      <c r="F1" s="56"/>
      <c r="G1" s="56"/>
      <c r="H1" s="56"/>
      <c r="I1" s="56"/>
      <c r="J1" s="56"/>
      <c r="K1" s="56"/>
      <c r="L1" s="56"/>
      <c r="M1" s="56"/>
      <c r="N1" s="56"/>
      <c r="O1" s="56"/>
      <c r="P1" s="56"/>
      <c r="Q1" s="56"/>
      <c r="R1" s="56"/>
      <c r="S1" s="56"/>
      <c r="T1" s="56"/>
      <c r="U1" s="56"/>
      <c r="V1" s="56"/>
      <c r="W1" s="56"/>
      <c r="X1" s="56"/>
      <c r="Y1" s="56"/>
      <c r="Z1" s="56"/>
      <c r="AA1" s="56"/>
    </row>
    <row r="2" spans="1:62" ht="30" x14ac:dyDescent="0.25">
      <c r="A2" s="2" t="s">
        <v>491</v>
      </c>
      <c r="B2" s="2"/>
      <c r="C2" s="2"/>
      <c r="D2" s="2"/>
      <c r="E2" s="2"/>
      <c r="F2" s="2"/>
      <c r="G2" s="2"/>
      <c r="H2" s="2"/>
      <c r="I2" s="2"/>
      <c r="J2" s="2"/>
      <c r="K2" s="2"/>
      <c r="L2" s="2"/>
      <c r="M2" s="2"/>
      <c r="N2" s="2"/>
      <c r="O2" s="2"/>
      <c r="P2" s="2"/>
      <c r="Q2" s="2"/>
      <c r="R2" s="2"/>
      <c r="S2" s="2"/>
      <c r="T2" s="2"/>
      <c r="U2" s="2"/>
      <c r="V2" s="2"/>
      <c r="W2" s="2"/>
      <c r="X2" s="2"/>
      <c r="Y2" s="2"/>
      <c r="Z2" s="2"/>
      <c r="AA2" s="2"/>
      <c r="AB2" s="15"/>
      <c r="AC2" s="15"/>
      <c r="AD2" s="15"/>
      <c r="AE2" s="15"/>
      <c r="AF2" s="15"/>
    </row>
    <row r="3" spans="1:62" s="57" customFormat="1" x14ac:dyDescent="0.25">
      <c r="A3" s="16"/>
      <c r="B3" s="149">
        <v>1970</v>
      </c>
      <c r="C3" s="149">
        <v>1971</v>
      </c>
      <c r="D3" s="149">
        <v>1972</v>
      </c>
      <c r="E3" s="149">
        <v>1973</v>
      </c>
      <c r="F3" s="149">
        <v>1974</v>
      </c>
      <c r="G3" s="149">
        <v>1975</v>
      </c>
      <c r="H3" s="149">
        <v>1976</v>
      </c>
      <c r="I3" s="149">
        <v>1977</v>
      </c>
      <c r="J3" s="149">
        <v>1978</v>
      </c>
      <c r="K3" s="149">
        <v>1979</v>
      </c>
      <c r="L3" s="149">
        <v>1980</v>
      </c>
      <c r="M3" s="149">
        <v>1981</v>
      </c>
      <c r="N3" s="149">
        <v>1982</v>
      </c>
      <c r="O3" s="149">
        <v>1983</v>
      </c>
      <c r="P3" s="149">
        <v>1984</v>
      </c>
      <c r="Q3" s="149">
        <v>1985</v>
      </c>
      <c r="R3" s="149">
        <v>1986</v>
      </c>
      <c r="S3" s="149">
        <v>1987</v>
      </c>
      <c r="T3" s="149">
        <v>1988</v>
      </c>
      <c r="U3" s="149">
        <v>1989</v>
      </c>
      <c r="V3" s="150">
        <v>1990</v>
      </c>
      <c r="W3" s="150">
        <v>1991</v>
      </c>
      <c r="X3" s="150">
        <v>1992</v>
      </c>
      <c r="Y3" s="150">
        <v>1993</v>
      </c>
      <c r="Z3" s="150">
        <v>1994</v>
      </c>
      <c r="AA3" s="150">
        <v>1995</v>
      </c>
      <c r="AB3" s="108">
        <v>1995</v>
      </c>
      <c r="AC3" s="108">
        <v>1996</v>
      </c>
      <c r="AD3" s="108">
        <v>1997</v>
      </c>
      <c r="AE3" s="108">
        <v>1998</v>
      </c>
      <c r="AF3" s="108">
        <v>1999</v>
      </c>
      <c r="AG3" s="16">
        <v>2000</v>
      </c>
      <c r="AH3" s="16">
        <v>2001</v>
      </c>
      <c r="AI3" s="16">
        <v>2002</v>
      </c>
      <c r="AJ3" s="16">
        <v>2003</v>
      </c>
      <c r="AK3" s="16">
        <v>2004</v>
      </c>
      <c r="AL3" s="16">
        <v>2005</v>
      </c>
      <c r="AM3" s="16">
        <v>2006</v>
      </c>
      <c r="AN3" s="16">
        <v>2007</v>
      </c>
      <c r="AO3" s="16">
        <v>2008</v>
      </c>
      <c r="AP3" s="16">
        <v>2009</v>
      </c>
      <c r="AQ3" s="16">
        <v>2010</v>
      </c>
      <c r="AR3" s="16">
        <v>2011</v>
      </c>
      <c r="AS3" s="16">
        <v>2012</v>
      </c>
      <c r="AT3" s="16">
        <v>2013</v>
      </c>
      <c r="AU3" s="16">
        <v>2014</v>
      </c>
      <c r="AV3" s="16">
        <v>2015</v>
      </c>
      <c r="AW3" s="16">
        <v>2016</v>
      </c>
      <c r="AX3" s="16">
        <v>2017</v>
      </c>
      <c r="AY3" s="16">
        <v>2018</v>
      </c>
      <c r="AZ3" s="16">
        <v>2019</v>
      </c>
      <c r="BA3" s="16">
        <v>2020</v>
      </c>
      <c r="BB3" s="16">
        <v>2021</v>
      </c>
      <c r="BC3" s="109">
        <v>2022</v>
      </c>
      <c r="BD3" s="109">
        <v>2023</v>
      </c>
      <c r="BE3" s="57">
        <v>2024</v>
      </c>
      <c r="BF3" s="57">
        <v>2025</v>
      </c>
      <c r="BG3" s="57">
        <v>2026</v>
      </c>
      <c r="BH3" s="57">
        <v>2027</v>
      </c>
      <c r="BI3" s="57">
        <v>2028</v>
      </c>
    </row>
    <row r="4" spans="1:62" x14ac:dyDescent="0.25">
      <c r="A4" s="17" t="s">
        <v>57</v>
      </c>
      <c r="B4" s="151"/>
      <c r="C4" s="151"/>
      <c r="D4" s="151"/>
      <c r="E4" s="151"/>
      <c r="F4" s="151"/>
      <c r="G4" s="151"/>
      <c r="H4" s="151"/>
      <c r="I4" s="151"/>
      <c r="J4" s="151"/>
      <c r="K4" s="151"/>
      <c r="L4" s="151"/>
      <c r="M4" s="151"/>
      <c r="N4" s="151"/>
      <c r="O4" s="151"/>
      <c r="P4" s="151"/>
      <c r="Q4" s="151"/>
      <c r="R4" s="151"/>
      <c r="S4" s="151"/>
      <c r="T4" s="151"/>
      <c r="U4" s="151"/>
      <c r="V4" s="151"/>
      <c r="W4" s="151"/>
      <c r="X4" s="151"/>
      <c r="Y4" s="151"/>
      <c r="Z4" s="151"/>
      <c r="AA4" s="119" t="s">
        <v>531</v>
      </c>
      <c r="AB4" s="119" t="s">
        <v>532</v>
      </c>
      <c r="AC4" s="110"/>
      <c r="AD4" s="110"/>
      <c r="AE4" s="110"/>
      <c r="AF4" s="110"/>
      <c r="AG4" s="111"/>
      <c r="AH4" s="111"/>
      <c r="AI4" s="111"/>
      <c r="AJ4" s="111"/>
      <c r="AK4" s="111"/>
      <c r="AL4" s="111"/>
      <c r="AM4" s="111"/>
      <c r="AN4" s="111"/>
      <c r="AO4" s="111"/>
      <c r="AP4" s="111"/>
      <c r="AQ4" s="111"/>
      <c r="AR4" s="111"/>
      <c r="AS4" s="111"/>
      <c r="AT4" s="111"/>
      <c r="AU4" s="111"/>
      <c r="AV4" s="111"/>
      <c r="AW4" s="111"/>
      <c r="AX4" s="111"/>
      <c r="AY4" s="111"/>
      <c r="AZ4" s="111"/>
      <c r="BA4" s="111"/>
      <c r="BB4" s="111"/>
      <c r="BC4" s="111"/>
      <c r="BD4" s="111"/>
    </row>
    <row r="5" spans="1:62" x14ac:dyDescent="0.25">
      <c r="A5" s="19" t="s">
        <v>331</v>
      </c>
      <c r="B5" s="152"/>
      <c r="C5" s="152"/>
      <c r="D5" s="152"/>
      <c r="E5" s="152"/>
      <c r="F5" s="152"/>
      <c r="G5" s="152"/>
      <c r="H5" s="152"/>
      <c r="I5" s="152"/>
      <c r="J5" s="152"/>
      <c r="K5" s="152"/>
      <c r="L5" s="152"/>
      <c r="M5" s="152"/>
      <c r="N5" s="152"/>
      <c r="O5" s="152"/>
      <c r="P5" s="152"/>
      <c r="Q5" s="152"/>
      <c r="R5" s="152"/>
      <c r="S5" s="152"/>
      <c r="T5" s="152"/>
      <c r="U5" s="152"/>
      <c r="V5" s="152"/>
      <c r="W5" s="152"/>
      <c r="X5" s="90"/>
      <c r="Y5" s="90"/>
      <c r="Z5" s="90"/>
      <c r="AA5" s="90"/>
      <c r="AB5" s="45"/>
      <c r="AC5" s="45"/>
      <c r="AD5" s="45"/>
      <c r="AE5" s="46"/>
      <c r="AF5" s="46"/>
      <c r="AG5" s="111"/>
      <c r="AH5" s="111"/>
      <c r="AI5" s="111"/>
      <c r="AJ5" s="111"/>
      <c r="AK5" s="111"/>
      <c r="AL5" s="111"/>
      <c r="AM5" s="111"/>
      <c r="AN5" s="111"/>
      <c r="AO5" s="111"/>
      <c r="AP5" s="111"/>
      <c r="AQ5" s="111"/>
      <c r="AR5" s="111"/>
      <c r="AS5" s="111"/>
      <c r="AT5" s="111"/>
      <c r="AU5" s="111"/>
      <c r="AV5" s="111"/>
      <c r="AW5" s="111"/>
      <c r="AX5" s="111"/>
      <c r="AY5" s="111"/>
      <c r="AZ5" s="111"/>
      <c r="BA5" s="111"/>
      <c r="BB5" s="111"/>
      <c r="BC5" s="111"/>
      <c r="BD5" s="111"/>
    </row>
    <row r="6" spans="1:62" x14ac:dyDescent="0.25">
      <c r="A6" s="8" t="s">
        <v>332</v>
      </c>
      <c r="B6" s="52" t="s">
        <v>153</v>
      </c>
      <c r="C6" s="52" t="s">
        <v>153</v>
      </c>
      <c r="D6" s="52" t="s">
        <v>153</v>
      </c>
      <c r="E6" s="52" t="s">
        <v>153</v>
      </c>
      <c r="F6" s="52" t="s">
        <v>153</v>
      </c>
      <c r="G6" s="52" t="s">
        <v>153</v>
      </c>
      <c r="H6" s="52" t="s">
        <v>153</v>
      </c>
      <c r="I6" s="52" t="s">
        <v>153</v>
      </c>
      <c r="J6" s="52" t="s">
        <v>153</v>
      </c>
      <c r="K6" s="52" t="s">
        <v>153</v>
      </c>
      <c r="L6" s="52" t="s">
        <v>153</v>
      </c>
      <c r="M6" s="52" t="s">
        <v>153</v>
      </c>
      <c r="N6" s="52" t="s">
        <v>153</v>
      </c>
      <c r="O6" s="52" t="s">
        <v>153</v>
      </c>
      <c r="P6" s="52" t="s">
        <v>153</v>
      </c>
      <c r="Q6" s="52" t="s">
        <v>153</v>
      </c>
      <c r="R6" s="52" t="s">
        <v>153</v>
      </c>
      <c r="S6" s="52" t="s">
        <v>153</v>
      </c>
      <c r="T6" s="52" t="s">
        <v>153</v>
      </c>
      <c r="U6" s="52" t="s">
        <v>153</v>
      </c>
      <c r="V6" s="52" t="s">
        <v>153</v>
      </c>
      <c r="W6" s="52" t="s">
        <v>153</v>
      </c>
      <c r="X6" s="52" t="s">
        <v>153</v>
      </c>
      <c r="Y6" s="52" t="s">
        <v>153</v>
      </c>
      <c r="Z6" s="52" t="s">
        <v>153</v>
      </c>
      <c r="AA6" s="52" t="s">
        <v>153</v>
      </c>
      <c r="AB6" s="52" t="s">
        <v>153</v>
      </c>
      <c r="AC6" s="52" t="s">
        <v>153</v>
      </c>
      <c r="AD6" s="45">
        <v>0.5</v>
      </c>
      <c r="AE6" s="45">
        <v>1.9</v>
      </c>
      <c r="AF6" s="45">
        <v>0.3</v>
      </c>
      <c r="AG6" s="243">
        <v>1.1000000000000001</v>
      </c>
      <c r="AH6" s="243">
        <v>3.3</v>
      </c>
      <c r="AI6" s="243">
        <v>0.5</v>
      </c>
      <c r="AJ6" s="243">
        <v>-1.2</v>
      </c>
      <c r="AK6" s="243">
        <v>0.2</v>
      </c>
      <c r="AL6" s="243">
        <v>-1.4</v>
      </c>
      <c r="AM6" s="243">
        <v>1.9</v>
      </c>
      <c r="AN6" s="243">
        <v>1.2</v>
      </c>
      <c r="AO6" s="243">
        <v>0.1</v>
      </c>
      <c r="AP6" s="243">
        <v>1.4</v>
      </c>
      <c r="AQ6" s="243">
        <v>-0.5</v>
      </c>
      <c r="AR6" s="244">
        <v>-1.2</v>
      </c>
      <c r="AS6" s="244">
        <v>-1.7</v>
      </c>
      <c r="AT6" s="244">
        <v>-1.4</v>
      </c>
      <c r="AU6" s="244">
        <v>1.1000000000000001</v>
      </c>
      <c r="AV6" s="244">
        <v>1</v>
      </c>
      <c r="AW6" s="244">
        <v>2.5</v>
      </c>
      <c r="AX6" s="244">
        <v>0.3</v>
      </c>
      <c r="AY6" s="244">
        <v>0</v>
      </c>
      <c r="AZ6" s="244">
        <v>1.1000000000000001</v>
      </c>
      <c r="BA6">
        <v>2.5</v>
      </c>
      <c r="BB6" s="52">
        <v>0.9</v>
      </c>
      <c r="BC6" s="45">
        <v>-2.7</v>
      </c>
      <c r="BD6" s="52">
        <v>-1.1000000000000001</v>
      </c>
      <c r="BE6" s="245">
        <v>1.9</v>
      </c>
      <c r="BF6" s="245">
        <v>0.7</v>
      </c>
      <c r="BG6" s="245">
        <v>1.2</v>
      </c>
      <c r="BH6" s="245">
        <v>0.8</v>
      </c>
      <c r="BI6" s="52">
        <v>1.1000000000000001</v>
      </c>
      <c r="BJ6" s="195"/>
    </row>
    <row r="7" spans="1:62" x14ac:dyDescent="0.25">
      <c r="A7" s="8" t="s">
        <v>352</v>
      </c>
      <c r="B7" s="52" t="s">
        <v>153</v>
      </c>
      <c r="C7" s="52" t="s">
        <v>153</v>
      </c>
      <c r="D7" s="52" t="s">
        <v>153</v>
      </c>
      <c r="E7" s="52" t="s">
        <v>153</v>
      </c>
      <c r="F7" s="52" t="s">
        <v>153</v>
      </c>
      <c r="G7" s="52" t="s">
        <v>153</v>
      </c>
      <c r="H7" s="52" t="s">
        <v>153</v>
      </c>
      <c r="I7" s="52" t="s">
        <v>153</v>
      </c>
      <c r="J7" s="52" t="s">
        <v>153</v>
      </c>
      <c r="K7" s="52" t="s">
        <v>153</v>
      </c>
      <c r="L7" s="52" t="s">
        <v>153</v>
      </c>
      <c r="M7" s="52" t="s">
        <v>153</v>
      </c>
      <c r="N7" s="52" t="s">
        <v>153</v>
      </c>
      <c r="O7" s="52" t="s">
        <v>153</v>
      </c>
      <c r="P7" s="52" t="s">
        <v>153</v>
      </c>
      <c r="Q7" s="52" t="s">
        <v>153</v>
      </c>
      <c r="R7" s="52" t="s">
        <v>153</v>
      </c>
      <c r="S7" s="52" t="s">
        <v>153</v>
      </c>
      <c r="T7" s="52" t="s">
        <v>153</v>
      </c>
      <c r="U7" s="52" t="s">
        <v>153</v>
      </c>
      <c r="V7" s="52" t="s">
        <v>153</v>
      </c>
      <c r="W7" s="52" t="s">
        <v>153</v>
      </c>
      <c r="X7" s="52" t="s">
        <v>153</v>
      </c>
      <c r="Y7" s="52" t="s">
        <v>153</v>
      </c>
      <c r="Z7" s="52" t="s">
        <v>153</v>
      </c>
      <c r="AA7" s="52" t="s">
        <v>153</v>
      </c>
      <c r="AB7" s="52" t="s">
        <v>153</v>
      </c>
      <c r="AC7" s="52" t="s">
        <v>153</v>
      </c>
      <c r="AD7" s="52" t="s">
        <v>153</v>
      </c>
      <c r="AE7" s="52" t="s">
        <v>153</v>
      </c>
      <c r="AF7" s="52" t="s">
        <v>153</v>
      </c>
      <c r="AG7" s="52" t="s">
        <v>153</v>
      </c>
      <c r="AH7" s="52" t="s">
        <v>153</v>
      </c>
      <c r="AI7" s="52" t="s">
        <v>153</v>
      </c>
      <c r="AJ7" s="52" t="s">
        <v>153</v>
      </c>
      <c r="AK7" s="52" t="s">
        <v>153</v>
      </c>
      <c r="AL7" s="52" t="s">
        <v>153</v>
      </c>
      <c r="AM7" s="52" t="s">
        <v>153</v>
      </c>
      <c r="AN7" s="52" t="s">
        <v>153</v>
      </c>
      <c r="AO7" s="52" t="s">
        <v>153</v>
      </c>
      <c r="AP7" s="52" t="s">
        <v>153</v>
      </c>
      <c r="AQ7" s="52" t="s">
        <v>153</v>
      </c>
      <c r="AR7" s="244">
        <v>-1.1000000000000001</v>
      </c>
      <c r="AS7" s="244">
        <v>-1.3</v>
      </c>
      <c r="AT7" s="244">
        <v>-1.3</v>
      </c>
      <c r="AU7" s="244">
        <v>0.5</v>
      </c>
      <c r="AV7" s="244">
        <v>1.5</v>
      </c>
      <c r="AW7" s="244">
        <v>1.5</v>
      </c>
      <c r="AX7" s="244">
        <v>0.7</v>
      </c>
      <c r="AY7" s="244">
        <v>0.1</v>
      </c>
      <c r="AZ7" s="244">
        <v>0.8</v>
      </c>
      <c r="BA7">
        <v>1.7</v>
      </c>
      <c r="BB7" s="52">
        <v>0.3</v>
      </c>
      <c r="BC7" s="45">
        <v>-0.7</v>
      </c>
      <c r="BD7" s="52">
        <v>-0.3</v>
      </c>
      <c r="BE7" s="245">
        <v>-0.3</v>
      </c>
      <c r="BF7" s="245">
        <v>0.5</v>
      </c>
      <c r="BG7" s="245">
        <v>1</v>
      </c>
      <c r="BH7" s="245">
        <v>0.6</v>
      </c>
      <c r="BI7" s="52">
        <v>0.9</v>
      </c>
      <c r="BJ7" s="195"/>
    </row>
    <row r="8" spans="1:62" x14ac:dyDescent="0.25">
      <c r="A8" s="8" t="s">
        <v>353</v>
      </c>
      <c r="B8" s="52" t="s">
        <v>153</v>
      </c>
      <c r="C8" s="52" t="s">
        <v>153</v>
      </c>
      <c r="D8" s="52" t="s">
        <v>153</v>
      </c>
      <c r="E8" s="52" t="s">
        <v>153</v>
      </c>
      <c r="F8" s="52" t="s">
        <v>153</v>
      </c>
      <c r="G8" s="52" t="s">
        <v>153</v>
      </c>
      <c r="H8" s="52" t="s">
        <v>153</v>
      </c>
      <c r="I8" s="52" t="s">
        <v>153</v>
      </c>
      <c r="J8" s="52" t="s">
        <v>153</v>
      </c>
      <c r="K8" s="52" t="s">
        <v>153</v>
      </c>
      <c r="L8" s="52" t="s">
        <v>153</v>
      </c>
      <c r="M8" s="52" t="s">
        <v>153</v>
      </c>
      <c r="N8" s="52" t="s">
        <v>153</v>
      </c>
      <c r="O8" s="52" t="s">
        <v>153</v>
      </c>
      <c r="P8" s="52" t="s">
        <v>153</v>
      </c>
      <c r="Q8" s="52" t="s">
        <v>153</v>
      </c>
      <c r="R8" s="52" t="s">
        <v>153</v>
      </c>
      <c r="S8" s="52" t="s">
        <v>153</v>
      </c>
      <c r="T8" s="52" t="s">
        <v>153</v>
      </c>
      <c r="U8" s="52" t="s">
        <v>153</v>
      </c>
      <c r="V8" s="52" t="s">
        <v>153</v>
      </c>
      <c r="W8" s="52" t="s">
        <v>153</v>
      </c>
      <c r="X8" s="52" t="s">
        <v>153</v>
      </c>
      <c r="Y8" s="52" t="s">
        <v>153</v>
      </c>
      <c r="Z8" s="52" t="s">
        <v>153</v>
      </c>
      <c r="AA8" s="52" t="s">
        <v>153</v>
      </c>
      <c r="AB8" s="52" t="s">
        <v>153</v>
      </c>
      <c r="AC8" s="52" t="s">
        <v>153</v>
      </c>
      <c r="AD8" s="52" t="s">
        <v>153</v>
      </c>
      <c r="AE8" s="52" t="s">
        <v>153</v>
      </c>
      <c r="AF8" s="52" t="s">
        <v>153</v>
      </c>
      <c r="AG8" s="52" t="s">
        <v>153</v>
      </c>
      <c r="AH8" s="52" t="s">
        <v>153</v>
      </c>
      <c r="AI8" s="52" t="s">
        <v>153</v>
      </c>
      <c r="AJ8" s="52" t="s">
        <v>153</v>
      </c>
      <c r="AK8" s="52" t="s">
        <v>153</v>
      </c>
      <c r="AL8" s="52" t="s">
        <v>153</v>
      </c>
      <c r="AM8" s="52" t="s">
        <v>153</v>
      </c>
      <c r="AN8" s="52" t="s">
        <v>153</v>
      </c>
      <c r="AO8" s="52" t="s">
        <v>153</v>
      </c>
      <c r="AP8" s="52" t="s">
        <v>153</v>
      </c>
      <c r="AQ8" s="52" t="s">
        <v>153</v>
      </c>
      <c r="AR8" s="244">
        <v>-1.2</v>
      </c>
      <c r="AS8" s="244">
        <v>-1.4</v>
      </c>
      <c r="AT8" s="244">
        <v>-2.2000000000000002</v>
      </c>
      <c r="AU8" s="244">
        <v>0.6</v>
      </c>
      <c r="AV8" s="244">
        <v>2.1</v>
      </c>
      <c r="AW8" s="244">
        <v>2.1</v>
      </c>
      <c r="AX8" s="244">
        <v>0.2</v>
      </c>
      <c r="AY8" s="244">
        <v>-0.1</v>
      </c>
      <c r="AZ8" s="244">
        <v>1.2</v>
      </c>
      <c r="BA8">
        <v>2.2000000000000002</v>
      </c>
      <c r="BB8" s="52">
        <v>0.8</v>
      </c>
      <c r="BC8" s="45">
        <v>-2.5</v>
      </c>
      <c r="BD8" s="52">
        <v>0.1</v>
      </c>
      <c r="BE8" s="245">
        <v>1.5</v>
      </c>
      <c r="BF8" s="245">
        <v>0.7</v>
      </c>
      <c r="BG8" s="245">
        <v>1.1000000000000001</v>
      </c>
      <c r="BH8" s="245">
        <v>0.7</v>
      </c>
      <c r="BI8" s="52">
        <v>0.9</v>
      </c>
      <c r="BJ8" s="195"/>
    </row>
    <row r="9" spans="1:62" x14ac:dyDescent="0.25">
      <c r="A9" s="8" t="s">
        <v>354</v>
      </c>
      <c r="B9" s="52" t="s">
        <v>153</v>
      </c>
      <c r="C9" s="52" t="s">
        <v>153</v>
      </c>
      <c r="D9" s="52" t="s">
        <v>153</v>
      </c>
      <c r="E9" s="52" t="s">
        <v>153</v>
      </c>
      <c r="F9" s="52" t="s">
        <v>153</v>
      </c>
      <c r="G9" s="52" t="s">
        <v>153</v>
      </c>
      <c r="H9" s="52" t="s">
        <v>153</v>
      </c>
      <c r="I9" s="52" t="s">
        <v>153</v>
      </c>
      <c r="J9" s="52" t="s">
        <v>153</v>
      </c>
      <c r="K9" s="52" t="s">
        <v>153</v>
      </c>
      <c r="L9" s="52" t="s">
        <v>153</v>
      </c>
      <c r="M9" s="52" t="s">
        <v>153</v>
      </c>
      <c r="N9" s="52" t="s">
        <v>153</v>
      </c>
      <c r="O9" s="52" t="s">
        <v>153</v>
      </c>
      <c r="P9" s="52" t="s">
        <v>153</v>
      </c>
      <c r="Q9" s="52" t="s">
        <v>153</v>
      </c>
      <c r="R9" s="52" t="s">
        <v>153</v>
      </c>
      <c r="S9" s="52" t="s">
        <v>153</v>
      </c>
      <c r="T9" s="52" t="s">
        <v>153</v>
      </c>
      <c r="U9" s="52" t="s">
        <v>153</v>
      </c>
      <c r="V9" s="52" t="s">
        <v>153</v>
      </c>
      <c r="W9" s="52" t="s">
        <v>153</v>
      </c>
      <c r="X9" s="52" t="s">
        <v>153</v>
      </c>
      <c r="Y9" s="52" t="s">
        <v>153</v>
      </c>
      <c r="Z9" s="52" t="s">
        <v>153</v>
      </c>
      <c r="AA9" s="52" t="s">
        <v>153</v>
      </c>
      <c r="AB9" s="52" t="s">
        <v>153</v>
      </c>
      <c r="AC9" s="52" t="s">
        <v>153</v>
      </c>
      <c r="AD9" s="52" t="s">
        <v>153</v>
      </c>
      <c r="AE9" s="52" t="s">
        <v>153</v>
      </c>
      <c r="AF9" s="52" t="s">
        <v>153</v>
      </c>
      <c r="AG9" s="52" t="s">
        <v>153</v>
      </c>
      <c r="AH9" s="52" t="s">
        <v>153</v>
      </c>
      <c r="AI9" s="52" t="s">
        <v>153</v>
      </c>
      <c r="AJ9" s="52" t="s">
        <v>153</v>
      </c>
      <c r="AK9" s="52" t="s">
        <v>153</v>
      </c>
      <c r="AL9" s="52" t="s">
        <v>153</v>
      </c>
      <c r="AM9" s="52" t="s">
        <v>153</v>
      </c>
      <c r="AN9" s="52" t="s">
        <v>153</v>
      </c>
      <c r="AO9" s="52" t="s">
        <v>153</v>
      </c>
      <c r="AP9" s="52" t="s">
        <v>153</v>
      </c>
      <c r="AQ9" s="52" t="s">
        <v>153</v>
      </c>
      <c r="AR9" s="244">
        <v>-1.2</v>
      </c>
      <c r="AS9" s="244">
        <v>-1.8</v>
      </c>
      <c r="AT9" s="244">
        <v>-1.8</v>
      </c>
      <c r="AU9" s="244">
        <v>1.5</v>
      </c>
      <c r="AV9" s="244">
        <v>3.1</v>
      </c>
      <c r="AW9" s="244">
        <v>3.2</v>
      </c>
      <c r="AX9" s="244">
        <v>0</v>
      </c>
      <c r="AY9" s="244">
        <v>-0.1</v>
      </c>
      <c r="AZ9" s="244">
        <v>1.3</v>
      </c>
      <c r="BA9">
        <v>2.6</v>
      </c>
      <c r="BB9" s="52">
        <v>1.1000000000000001</v>
      </c>
      <c r="BC9" s="45">
        <v>-2.9</v>
      </c>
      <c r="BD9" s="52">
        <v>-1.1000000000000001</v>
      </c>
      <c r="BE9" s="245">
        <v>2.2999999999999998</v>
      </c>
      <c r="BF9" s="245">
        <v>0.6</v>
      </c>
      <c r="BG9" s="245">
        <v>1.1000000000000001</v>
      </c>
      <c r="BH9" s="245">
        <v>0.7</v>
      </c>
      <c r="BI9" s="52">
        <v>1</v>
      </c>
      <c r="BJ9" s="195"/>
    </row>
    <row r="10" spans="1:62" x14ac:dyDescent="0.25">
      <c r="A10" s="8" t="s">
        <v>355</v>
      </c>
      <c r="B10" s="52" t="s">
        <v>153</v>
      </c>
      <c r="C10" s="52" t="s">
        <v>153</v>
      </c>
      <c r="D10" s="52" t="s">
        <v>153</v>
      </c>
      <c r="E10" s="52" t="s">
        <v>153</v>
      </c>
      <c r="F10" s="52" t="s">
        <v>153</v>
      </c>
      <c r="G10" s="52" t="s">
        <v>153</v>
      </c>
      <c r="H10" s="52" t="s">
        <v>153</v>
      </c>
      <c r="I10" s="52" t="s">
        <v>153</v>
      </c>
      <c r="J10" s="52" t="s">
        <v>153</v>
      </c>
      <c r="K10" s="52" t="s">
        <v>153</v>
      </c>
      <c r="L10" s="52" t="s">
        <v>153</v>
      </c>
      <c r="M10" s="52" t="s">
        <v>153</v>
      </c>
      <c r="N10" s="52" t="s">
        <v>153</v>
      </c>
      <c r="O10" s="52" t="s">
        <v>153</v>
      </c>
      <c r="P10" s="52" t="s">
        <v>153</v>
      </c>
      <c r="Q10" s="52" t="s">
        <v>153</v>
      </c>
      <c r="R10" s="52" t="s">
        <v>153</v>
      </c>
      <c r="S10" s="52" t="s">
        <v>153</v>
      </c>
      <c r="T10" s="52" t="s">
        <v>153</v>
      </c>
      <c r="U10" s="52" t="s">
        <v>153</v>
      </c>
      <c r="V10" s="52" t="s">
        <v>153</v>
      </c>
      <c r="W10" s="52" t="s">
        <v>153</v>
      </c>
      <c r="X10" s="52" t="s">
        <v>153</v>
      </c>
      <c r="Y10" s="52" t="s">
        <v>153</v>
      </c>
      <c r="Z10" s="52" t="s">
        <v>153</v>
      </c>
      <c r="AA10" s="52" t="s">
        <v>153</v>
      </c>
      <c r="AB10" s="52" t="s">
        <v>153</v>
      </c>
      <c r="AC10" s="52" t="s">
        <v>153</v>
      </c>
      <c r="AD10" s="52" t="s">
        <v>153</v>
      </c>
      <c r="AE10" s="52" t="s">
        <v>153</v>
      </c>
      <c r="AF10" s="52" t="s">
        <v>153</v>
      </c>
      <c r="AG10" s="52" t="s">
        <v>153</v>
      </c>
      <c r="AH10" s="52" t="s">
        <v>153</v>
      </c>
      <c r="AI10" s="52" t="s">
        <v>153</v>
      </c>
      <c r="AJ10" s="52" t="s">
        <v>153</v>
      </c>
      <c r="AK10" s="52" t="s">
        <v>153</v>
      </c>
      <c r="AL10" s="52" t="s">
        <v>153</v>
      </c>
      <c r="AM10" s="52" t="s">
        <v>153</v>
      </c>
      <c r="AN10" s="52" t="s">
        <v>153</v>
      </c>
      <c r="AO10" s="52" t="s">
        <v>153</v>
      </c>
      <c r="AP10" s="52" t="s">
        <v>153</v>
      </c>
      <c r="AQ10" s="52" t="s">
        <v>153</v>
      </c>
      <c r="AR10" s="244">
        <v>-1.3</v>
      </c>
      <c r="AS10" s="244">
        <v>-2</v>
      </c>
      <c r="AT10" s="244">
        <v>-1</v>
      </c>
      <c r="AU10" s="244">
        <v>2.2000000000000002</v>
      </c>
      <c r="AV10" s="244">
        <v>3.3</v>
      </c>
      <c r="AW10" s="244">
        <v>3.5</v>
      </c>
      <c r="AX10" s="244">
        <v>0.1</v>
      </c>
      <c r="AY10" s="244">
        <v>0</v>
      </c>
      <c r="AZ10" s="244">
        <v>1.3</v>
      </c>
      <c r="BA10">
        <v>2.8</v>
      </c>
      <c r="BB10" s="52">
        <v>1.2</v>
      </c>
      <c r="BC10" s="45">
        <v>-3</v>
      </c>
      <c r="BD10" s="52">
        <v>-1.4</v>
      </c>
      <c r="BE10" s="245">
        <v>2.4</v>
      </c>
      <c r="BF10" s="245">
        <v>0.8</v>
      </c>
      <c r="BG10" s="245">
        <v>1.2</v>
      </c>
      <c r="BH10" s="245">
        <v>0.8</v>
      </c>
      <c r="BI10" s="52">
        <v>1.2</v>
      </c>
      <c r="BJ10" s="195"/>
    </row>
    <row r="11" spans="1:62" x14ac:dyDescent="0.25">
      <c r="A11" s="8" t="s">
        <v>356</v>
      </c>
      <c r="B11" s="52" t="s">
        <v>153</v>
      </c>
      <c r="C11" s="52" t="s">
        <v>153</v>
      </c>
      <c r="D11" s="52" t="s">
        <v>153</v>
      </c>
      <c r="E11" s="52" t="s">
        <v>153</v>
      </c>
      <c r="F11" s="52" t="s">
        <v>153</v>
      </c>
      <c r="G11" s="52" t="s">
        <v>153</v>
      </c>
      <c r="H11" s="52" t="s">
        <v>153</v>
      </c>
      <c r="I11" s="52" t="s">
        <v>153</v>
      </c>
      <c r="J11" s="52" t="s">
        <v>153</v>
      </c>
      <c r="K11" s="52" t="s">
        <v>153</v>
      </c>
      <c r="L11" s="52" t="s">
        <v>153</v>
      </c>
      <c r="M11" s="52" t="s">
        <v>153</v>
      </c>
      <c r="N11" s="52" t="s">
        <v>153</v>
      </c>
      <c r="O11" s="52" t="s">
        <v>153</v>
      </c>
      <c r="P11" s="52" t="s">
        <v>153</v>
      </c>
      <c r="Q11" s="52" t="s">
        <v>153</v>
      </c>
      <c r="R11" s="52" t="s">
        <v>153</v>
      </c>
      <c r="S11" s="52" t="s">
        <v>153</v>
      </c>
      <c r="T11" s="52" t="s">
        <v>153</v>
      </c>
      <c r="U11" s="52" t="s">
        <v>153</v>
      </c>
      <c r="V11" s="52" t="s">
        <v>153</v>
      </c>
      <c r="W11" s="52" t="s">
        <v>153</v>
      </c>
      <c r="X11" s="52" t="s">
        <v>153</v>
      </c>
      <c r="Y11" s="52" t="s">
        <v>153</v>
      </c>
      <c r="Z11" s="52" t="s">
        <v>153</v>
      </c>
      <c r="AA11" s="52" t="s">
        <v>153</v>
      </c>
      <c r="AB11" s="52" t="s">
        <v>153</v>
      </c>
      <c r="AC11" s="52" t="s">
        <v>153</v>
      </c>
      <c r="AD11" s="52" t="s">
        <v>153</v>
      </c>
      <c r="AE11" s="52" t="s">
        <v>153</v>
      </c>
      <c r="AF11" s="52" t="s">
        <v>153</v>
      </c>
      <c r="AG11" s="52" t="s">
        <v>153</v>
      </c>
      <c r="AH11" s="52" t="s">
        <v>153</v>
      </c>
      <c r="AI11" s="52" t="s">
        <v>153</v>
      </c>
      <c r="AJ11" s="52" t="s">
        <v>153</v>
      </c>
      <c r="AK11" s="52" t="s">
        <v>153</v>
      </c>
      <c r="AL11" s="52" t="s">
        <v>153</v>
      </c>
      <c r="AM11" s="52" t="s">
        <v>153</v>
      </c>
      <c r="AN11" s="52" t="s">
        <v>153</v>
      </c>
      <c r="AO11" s="52" t="s">
        <v>153</v>
      </c>
      <c r="AP11" s="52" t="s">
        <v>153</v>
      </c>
      <c r="AQ11" s="52" t="s">
        <v>153</v>
      </c>
      <c r="AR11" s="244">
        <v>-1.4</v>
      </c>
      <c r="AS11" s="244">
        <v>-2.2999999999999998</v>
      </c>
      <c r="AT11" s="244">
        <v>-1.3</v>
      </c>
      <c r="AU11" s="244">
        <v>1</v>
      </c>
      <c r="AV11" s="244">
        <v>2.6</v>
      </c>
      <c r="AW11" s="244">
        <v>2.8</v>
      </c>
      <c r="AX11" s="244">
        <v>0.1</v>
      </c>
      <c r="AY11" s="244">
        <v>0</v>
      </c>
      <c r="AZ11" s="244">
        <v>1.1000000000000001</v>
      </c>
      <c r="BA11">
        <v>2.8</v>
      </c>
      <c r="BB11" s="52">
        <v>0.9</v>
      </c>
      <c r="BC11" s="45">
        <v>-3.2</v>
      </c>
      <c r="BD11" s="52">
        <v>-2.2000000000000002</v>
      </c>
      <c r="BE11" s="245">
        <v>2.2000000000000002</v>
      </c>
      <c r="BF11" s="245">
        <v>1</v>
      </c>
      <c r="BG11" s="245">
        <v>1.3</v>
      </c>
      <c r="BH11" s="245">
        <v>0.9</v>
      </c>
      <c r="BI11" s="52">
        <v>1.2</v>
      </c>
      <c r="BJ11" s="195"/>
    </row>
    <row r="12" spans="1:62" x14ac:dyDescent="0.25">
      <c r="A12" s="13" t="s">
        <v>357</v>
      </c>
      <c r="B12" s="52" t="s">
        <v>153</v>
      </c>
      <c r="C12" s="52" t="s">
        <v>153</v>
      </c>
      <c r="D12" s="52" t="s">
        <v>153</v>
      </c>
      <c r="E12" s="52" t="s">
        <v>153</v>
      </c>
      <c r="F12" s="52" t="s">
        <v>153</v>
      </c>
      <c r="G12" s="52" t="s">
        <v>153</v>
      </c>
      <c r="H12" s="52" t="s">
        <v>153</v>
      </c>
      <c r="I12" s="52" t="s">
        <v>153</v>
      </c>
      <c r="J12" s="52" t="s">
        <v>153</v>
      </c>
      <c r="K12" s="52" t="s">
        <v>153</v>
      </c>
      <c r="L12" s="52" t="s">
        <v>153</v>
      </c>
      <c r="M12" s="52" t="s">
        <v>153</v>
      </c>
      <c r="N12" s="52" t="s">
        <v>153</v>
      </c>
      <c r="O12" s="52" t="s">
        <v>153</v>
      </c>
      <c r="P12" s="52" t="s">
        <v>153</v>
      </c>
      <c r="Q12" s="52" t="s">
        <v>153</v>
      </c>
      <c r="R12" s="52" t="s">
        <v>153</v>
      </c>
      <c r="S12" s="52" t="s">
        <v>153</v>
      </c>
      <c r="T12" s="52" t="s">
        <v>153</v>
      </c>
      <c r="U12" s="52" t="s">
        <v>153</v>
      </c>
      <c r="V12" s="52" t="s">
        <v>153</v>
      </c>
      <c r="W12" s="52" t="s">
        <v>153</v>
      </c>
      <c r="X12" s="52" t="s">
        <v>153</v>
      </c>
      <c r="Y12" s="52" t="s">
        <v>153</v>
      </c>
      <c r="Z12" s="52" t="s">
        <v>153</v>
      </c>
      <c r="AA12" s="52" t="s">
        <v>153</v>
      </c>
      <c r="AB12" s="52" t="s">
        <v>153</v>
      </c>
      <c r="AC12" s="52" t="s">
        <v>153</v>
      </c>
      <c r="AD12" s="52" t="s">
        <v>153</v>
      </c>
      <c r="AE12" s="52" t="s">
        <v>153</v>
      </c>
      <c r="AF12" s="52" t="s">
        <v>153</v>
      </c>
      <c r="AG12" s="52" t="s">
        <v>153</v>
      </c>
      <c r="AH12" s="52" t="s">
        <v>153</v>
      </c>
      <c r="AI12" s="52" t="s">
        <v>153</v>
      </c>
      <c r="AJ12" s="52" t="s">
        <v>153</v>
      </c>
      <c r="AK12" s="52" t="s">
        <v>153</v>
      </c>
      <c r="AL12" s="52" t="s">
        <v>153</v>
      </c>
      <c r="AM12" s="52" t="s">
        <v>153</v>
      </c>
      <c r="AN12" s="52" t="s">
        <v>153</v>
      </c>
      <c r="AO12" s="52" t="s">
        <v>153</v>
      </c>
      <c r="AP12" s="52" t="s">
        <v>153</v>
      </c>
      <c r="AQ12" s="52" t="s">
        <v>153</v>
      </c>
      <c r="AR12" s="244">
        <v>-1.1000000000000001</v>
      </c>
      <c r="AS12" s="244">
        <v>-1.8</v>
      </c>
      <c r="AT12" s="244">
        <v>-1.1000000000000001</v>
      </c>
      <c r="AU12" s="244">
        <v>2</v>
      </c>
      <c r="AV12" s="244">
        <v>3.7</v>
      </c>
      <c r="AW12" s="244">
        <v>3.8</v>
      </c>
      <c r="AX12" s="244">
        <v>0.3</v>
      </c>
      <c r="AY12" s="244">
        <v>0.1</v>
      </c>
      <c r="AZ12" s="244">
        <v>1.2</v>
      </c>
      <c r="BA12">
        <v>2.9</v>
      </c>
      <c r="BB12" s="52">
        <v>1.2</v>
      </c>
      <c r="BC12" s="45">
        <v>-2.8</v>
      </c>
      <c r="BD12" s="52">
        <v>-1.4</v>
      </c>
      <c r="BE12" s="245">
        <v>2.2999999999999998</v>
      </c>
      <c r="BF12" s="245">
        <v>0.9</v>
      </c>
      <c r="BG12" s="245">
        <v>1.3</v>
      </c>
      <c r="BH12" s="245">
        <v>0.9</v>
      </c>
      <c r="BI12" s="52">
        <v>1.2</v>
      </c>
      <c r="BJ12" s="195"/>
    </row>
    <row r="13" spans="1:62" x14ac:dyDescent="0.25">
      <c r="A13" s="13" t="s">
        <v>317</v>
      </c>
      <c r="B13" s="52" t="s">
        <v>153</v>
      </c>
      <c r="C13" s="52" t="s">
        <v>153</v>
      </c>
      <c r="D13" s="52" t="s">
        <v>153</v>
      </c>
      <c r="E13" s="52" t="s">
        <v>153</v>
      </c>
      <c r="F13" s="52" t="s">
        <v>153</v>
      </c>
      <c r="G13" s="52" t="s">
        <v>153</v>
      </c>
      <c r="H13" s="52" t="s">
        <v>153</v>
      </c>
      <c r="I13" s="52" t="s">
        <v>153</v>
      </c>
      <c r="J13" s="52" t="s">
        <v>153</v>
      </c>
      <c r="K13" s="52" t="s">
        <v>153</v>
      </c>
      <c r="L13" s="52" t="s">
        <v>153</v>
      </c>
      <c r="M13" s="52" t="s">
        <v>153</v>
      </c>
      <c r="N13" s="52" t="s">
        <v>153</v>
      </c>
      <c r="O13" s="52" t="s">
        <v>153</v>
      </c>
      <c r="P13" s="52" t="s">
        <v>153</v>
      </c>
      <c r="Q13" s="52" t="s">
        <v>153</v>
      </c>
      <c r="R13" s="52" t="s">
        <v>153</v>
      </c>
      <c r="S13" s="52" t="s">
        <v>153</v>
      </c>
      <c r="T13" s="52" t="s">
        <v>153</v>
      </c>
      <c r="U13" s="52" t="s">
        <v>153</v>
      </c>
      <c r="V13" s="52" t="s">
        <v>153</v>
      </c>
      <c r="W13" s="52" t="s">
        <v>153</v>
      </c>
      <c r="X13" s="52" t="s">
        <v>153</v>
      </c>
      <c r="Y13" s="52" t="s">
        <v>153</v>
      </c>
      <c r="Z13" s="52" t="s">
        <v>153</v>
      </c>
      <c r="AA13" s="52" t="s">
        <v>153</v>
      </c>
      <c r="AB13" s="52" t="s">
        <v>153</v>
      </c>
      <c r="AC13" s="52" t="s">
        <v>153</v>
      </c>
      <c r="AD13" s="52" t="s">
        <v>153</v>
      </c>
      <c r="AE13" s="52" t="s">
        <v>153</v>
      </c>
      <c r="AF13" s="52" t="s">
        <v>153</v>
      </c>
      <c r="AG13" s="52" t="s">
        <v>153</v>
      </c>
      <c r="AH13" s="52" t="s">
        <v>153</v>
      </c>
      <c r="AI13" s="52" t="s">
        <v>153</v>
      </c>
      <c r="AJ13" s="52" t="s">
        <v>153</v>
      </c>
      <c r="AK13" s="52" t="s">
        <v>153</v>
      </c>
      <c r="AL13" s="52" t="s">
        <v>153</v>
      </c>
      <c r="AM13" s="52" t="s">
        <v>153</v>
      </c>
      <c r="AN13" s="52" t="s">
        <v>153</v>
      </c>
      <c r="AO13" s="52" t="s">
        <v>153</v>
      </c>
      <c r="AP13" s="52" t="s">
        <v>153</v>
      </c>
      <c r="AQ13" s="52" t="s">
        <v>153</v>
      </c>
      <c r="AR13" s="244">
        <v>-1.2</v>
      </c>
      <c r="AS13" s="244">
        <v>-1.6</v>
      </c>
      <c r="AT13" s="244">
        <v>-1.7</v>
      </c>
      <c r="AU13" s="244">
        <v>0.6</v>
      </c>
      <c r="AV13" s="244">
        <v>1.2</v>
      </c>
      <c r="AW13" s="244">
        <v>1.2</v>
      </c>
      <c r="AX13" s="244">
        <v>0.5</v>
      </c>
      <c r="AY13" s="244">
        <v>-0.1</v>
      </c>
      <c r="AZ13" s="244">
        <v>0.8</v>
      </c>
      <c r="BA13">
        <v>1.6</v>
      </c>
      <c r="BB13" s="52">
        <v>0.2</v>
      </c>
      <c r="BC13" s="52">
        <v>4.9000000000000004</v>
      </c>
      <c r="BD13" s="52">
        <v>-0.4</v>
      </c>
      <c r="BE13" s="245">
        <v>-2.7</v>
      </c>
      <c r="BF13" s="245">
        <v>0.1</v>
      </c>
      <c r="BG13" s="245">
        <v>0.9</v>
      </c>
      <c r="BH13" s="245">
        <v>0.6</v>
      </c>
      <c r="BI13" s="52">
        <v>0.8</v>
      </c>
      <c r="BJ13" s="195"/>
    </row>
    <row r="14" spans="1:62" x14ac:dyDescent="0.25">
      <c r="A14" s="13" t="s">
        <v>318</v>
      </c>
      <c r="B14" s="52" t="s">
        <v>153</v>
      </c>
      <c r="C14" s="52" t="s">
        <v>153</v>
      </c>
      <c r="D14" s="52" t="s">
        <v>153</v>
      </c>
      <c r="E14" s="52" t="s">
        <v>153</v>
      </c>
      <c r="F14" s="52" t="s">
        <v>153</v>
      </c>
      <c r="G14" s="52" t="s">
        <v>153</v>
      </c>
      <c r="H14" s="52" t="s">
        <v>153</v>
      </c>
      <c r="I14" s="52" t="s">
        <v>153</v>
      </c>
      <c r="J14" s="52" t="s">
        <v>153</v>
      </c>
      <c r="K14" s="52" t="s">
        <v>153</v>
      </c>
      <c r="L14" s="52" t="s">
        <v>153</v>
      </c>
      <c r="M14" s="52" t="s">
        <v>153</v>
      </c>
      <c r="N14" s="52" t="s">
        <v>153</v>
      </c>
      <c r="O14" s="52" t="s">
        <v>153</v>
      </c>
      <c r="P14" s="52" t="s">
        <v>153</v>
      </c>
      <c r="Q14" s="52" t="s">
        <v>153</v>
      </c>
      <c r="R14" s="52" t="s">
        <v>153</v>
      </c>
      <c r="S14" s="52" t="s">
        <v>153</v>
      </c>
      <c r="T14" s="52" t="s">
        <v>153</v>
      </c>
      <c r="U14" s="52" t="s">
        <v>153</v>
      </c>
      <c r="V14" s="52" t="s">
        <v>153</v>
      </c>
      <c r="W14" s="52" t="s">
        <v>153</v>
      </c>
      <c r="X14" s="52" t="s">
        <v>153</v>
      </c>
      <c r="Y14" s="52" t="s">
        <v>153</v>
      </c>
      <c r="Z14" s="52" t="s">
        <v>153</v>
      </c>
      <c r="AA14" s="52" t="s">
        <v>153</v>
      </c>
      <c r="AB14" s="52" t="s">
        <v>153</v>
      </c>
      <c r="AC14" s="52" t="s">
        <v>153</v>
      </c>
      <c r="AD14" s="52" t="s">
        <v>153</v>
      </c>
      <c r="AE14" s="52" t="s">
        <v>153</v>
      </c>
      <c r="AF14" s="52" t="s">
        <v>153</v>
      </c>
      <c r="AG14" s="52" t="s">
        <v>153</v>
      </c>
      <c r="AH14" s="52" t="s">
        <v>153</v>
      </c>
      <c r="AI14" s="52" t="s">
        <v>153</v>
      </c>
      <c r="AJ14" s="52" t="s">
        <v>153</v>
      </c>
      <c r="AK14" s="52" t="s">
        <v>153</v>
      </c>
      <c r="AL14" s="52" t="s">
        <v>153</v>
      </c>
      <c r="AM14" s="52" t="s">
        <v>153</v>
      </c>
      <c r="AN14" s="52" t="s">
        <v>153</v>
      </c>
      <c r="AO14" s="52" t="s">
        <v>153</v>
      </c>
      <c r="AP14" s="52" t="s">
        <v>153</v>
      </c>
      <c r="AQ14" s="52" t="s">
        <v>153</v>
      </c>
      <c r="AR14" s="244">
        <v>-1.4</v>
      </c>
      <c r="AS14" s="244">
        <v>-1.4</v>
      </c>
      <c r="AT14" s="244">
        <v>-3.4</v>
      </c>
      <c r="AU14" s="244">
        <v>-0.3</v>
      </c>
      <c r="AV14" s="244">
        <v>1</v>
      </c>
      <c r="AW14" s="244">
        <v>1</v>
      </c>
      <c r="AX14" s="244">
        <v>0</v>
      </c>
      <c r="AY14" s="244">
        <v>-0.2</v>
      </c>
      <c r="AZ14" s="244">
        <v>1</v>
      </c>
      <c r="BA14">
        <v>1.4</v>
      </c>
      <c r="BB14" s="52">
        <v>0.1</v>
      </c>
      <c r="BC14" s="52">
        <v>-2.5</v>
      </c>
      <c r="BD14" s="52">
        <v>-0.7</v>
      </c>
      <c r="BE14" s="245">
        <v>1.3</v>
      </c>
      <c r="BF14" s="245">
        <v>0.3</v>
      </c>
      <c r="BG14" s="245">
        <v>0.8</v>
      </c>
      <c r="BH14" s="245">
        <v>0.4</v>
      </c>
      <c r="BI14" s="52">
        <v>0.7</v>
      </c>
      <c r="BJ14" s="195"/>
    </row>
    <row r="15" spans="1:62" x14ac:dyDescent="0.25">
      <c r="A15" s="13" t="s">
        <v>320</v>
      </c>
      <c r="B15" s="52" t="s">
        <v>153</v>
      </c>
      <c r="C15" s="52" t="s">
        <v>153</v>
      </c>
      <c r="D15" s="52" t="s">
        <v>153</v>
      </c>
      <c r="E15" s="52" t="s">
        <v>153</v>
      </c>
      <c r="F15" s="52" t="s">
        <v>153</v>
      </c>
      <c r="G15" s="52" t="s">
        <v>153</v>
      </c>
      <c r="H15" s="52" t="s">
        <v>153</v>
      </c>
      <c r="I15" s="52" t="s">
        <v>153</v>
      </c>
      <c r="J15" s="52" t="s">
        <v>153</v>
      </c>
      <c r="K15" s="52" t="s">
        <v>153</v>
      </c>
      <c r="L15" s="52" t="s">
        <v>153</v>
      </c>
      <c r="M15" s="52" t="s">
        <v>153</v>
      </c>
      <c r="N15" s="52" t="s">
        <v>153</v>
      </c>
      <c r="O15" s="52" t="s">
        <v>153</v>
      </c>
      <c r="P15" s="52" t="s">
        <v>153</v>
      </c>
      <c r="Q15" s="52" t="s">
        <v>153</v>
      </c>
      <c r="R15" s="52" t="s">
        <v>153</v>
      </c>
      <c r="S15" s="52" t="s">
        <v>153</v>
      </c>
      <c r="T15" s="52" t="s">
        <v>153</v>
      </c>
      <c r="U15" s="52" t="s">
        <v>153</v>
      </c>
      <c r="V15" s="52" t="s">
        <v>153</v>
      </c>
      <c r="W15" s="52" t="s">
        <v>153</v>
      </c>
      <c r="X15" s="52" t="s">
        <v>153</v>
      </c>
      <c r="Y15" s="52" t="s">
        <v>153</v>
      </c>
      <c r="Z15" s="52" t="s">
        <v>153</v>
      </c>
      <c r="AA15" s="52" t="s">
        <v>153</v>
      </c>
      <c r="AB15" s="52" t="s">
        <v>153</v>
      </c>
      <c r="AC15" s="52" t="s">
        <v>153</v>
      </c>
      <c r="AD15" s="52" t="s">
        <v>153</v>
      </c>
      <c r="AE15" s="52" t="s">
        <v>153</v>
      </c>
      <c r="AF15" s="52" t="s">
        <v>153</v>
      </c>
      <c r="AG15" s="52" t="s">
        <v>153</v>
      </c>
      <c r="AH15" s="52" t="s">
        <v>153</v>
      </c>
      <c r="AI15" s="52" t="s">
        <v>153</v>
      </c>
      <c r="AJ15" s="52" t="s">
        <v>153</v>
      </c>
      <c r="AK15" s="52" t="s">
        <v>153</v>
      </c>
      <c r="AL15" s="52" t="s">
        <v>153</v>
      </c>
      <c r="AM15" s="52" t="s">
        <v>153</v>
      </c>
      <c r="AN15" s="52" t="s">
        <v>153</v>
      </c>
      <c r="AO15" s="52" t="s">
        <v>153</v>
      </c>
      <c r="AP15" s="52" t="s">
        <v>153</v>
      </c>
      <c r="AQ15" s="52" t="s">
        <v>153</v>
      </c>
      <c r="AR15" s="244">
        <v>-1.3</v>
      </c>
      <c r="AS15" s="244">
        <v>-1.8</v>
      </c>
      <c r="AT15" s="244">
        <v>-1.5</v>
      </c>
      <c r="AU15" s="244">
        <v>1.5</v>
      </c>
      <c r="AV15" s="244">
        <v>2.9</v>
      </c>
      <c r="AW15" s="244">
        <v>3.1</v>
      </c>
      <c r="AX15" s="244">
        <v>0.2</v>
      </c>
      <c r="AY15" s="244">
        <v>0</v>
      </c>
      <c r="AZ15" s="244">
        <v>1.2</v>
      </c>
      <c r="BA15">
        <v>2.7</v>
      </c>
      <c r="BB15" s="52">
        <v>1</v>
      </c>
      <c r="BC15" s="52">
        <v>-3</v>
      </c>
      <c r="BD15" s="52">
        <v>-1.2</v>
      </c>
      <c r="BE15" s="245">
        <v>2.2000000000000002</v>
      </c>
      <c r="BF15" s="245">
        <v>0.7</v>
      </c>
      <c r="BG15" s="245">
        <v>1.2</v>
      </c>
      <c r="BH15" s="245">
        <v>0.8</v>
      </c>
      <c r="BI15" s="52">
        <v>1.1000000000000001</v>
      </c>
      <c r="BJ15" s="195"/>
    </row>
    <row r="16" spans="1:62" x14ac:dyDescent="0.25">
      <c r="A16" s="13" t="s">
        <v>321</v>
      </c>
      <c r="B16" s="52" t="s">
        <v>153</v>
      </c>
      <c r="C16" s="52" t="s">
        <v>153</v>
      </c>
      <c r="D16" s="52" t="s">
        <v>153</v>
      </c>
      <c r="E16" s="52" t="s">
        <v>153</v>
      </c>
      <c r="F16" s="52" t="s">
        <v>153</v>
      </c>
      <c r="G16" s="52" t="s">
        <v>153</v>
      </c>
      <c r="H16" s="52" t="s">
        <v>153</v>
      </c>
      <c r="I16" s="52" t="s">
        <v>153</v>
      </c>
      <c r="J16" s="52" t="s">
        <v>153</v>
      </c>
      <c r="K16" s="52" t="s">
        <v>153</v>
      </c>
      <c r="L16" s="52" t="s">
        <v>153</v>
      </c>
      <c r="M16" s="52" t="s">
        <v>153</v>
      </c>
      <c r="N16" s="52" t="s">
        <v>153</v>
      </c>
      <c r="O16" s="52" t="s">
        <v>153</v>
      </c>
      <c r="P16" s="52" t="s">
        <v>153</v>
      </c>
      <c r="Q16" s="52" t="s">
        <v>153</v>
      </c>
      <c r="R16" s="52" t="s">
        <v>153</v>
      </c>
      <c r="S16" s="52" t="s">
        <v>153</v>
      </c>
      <c r="T16" s="52" t="s">
        <v>153</v>
      </c>
      <c r="U16" s="52" t="s">
        <v>153</v>
      </c>
      <c r="V16" s="52" t="s">
        <v>153</v>
      </c>
      <c r="W16" s="52" t="s">
        <v>153</v>
      </c>
      <c r="X16" s="52" t="s">
        <v>153</v>
      </c>
      <c r="Y16" s="52" t="s">
        <v>153</v>
      </c>
      <c r="Z16" s="52" t="s">
        <v>153</v>
      </c>
      <c r="AA16" s="52" t="s">
        <v>153</v>
      </c>
      <c r="AB16" s="52" t="s">
        <v>153</v>
      </c>
      <c r="AC16" s="52" t="s">
        <v>153</v>
      </c>
      <c r="AD16" s="52" t="s">
        <v>153</v>
      </c>
      <c r="AE16" s="52" t="s">
        <v>153</v>
      </c>
      <c r="AF16" s="52" t="s">
        <v>153</v>
      </c>
      <c r="AG16" s="52" t="s">
        <v>153</v>
      </c>
      <c r="AH16" s="52" t="s">
        <v>153</v>
      </c>
      <c r="AI16" s="52" t="s">
        <v>153</v>
      </c>
      <c r="AJ16" s="52" t="s">
        <v>153</v>
      </c>
      <c r="AK16" s="52" t="s">
        <v>153</v>
      </c>
      <c r="AL16" s="52" t="s">
        <v>153</v>
      </c>
      <c r="AM16" s="52" t="s">
        <v>153</v>
      </c>
      <c r="AN16" s="52" t="s">
        <v>153</v>
      </c>
      <c r="AO16" s="52" t="s">
        <v>153</v>
      </c>
      <c r="AP16" s="52" t="s">
        <v>153</v>
      </c>
      <c r="AQ16" s="52" t="s">
        <v>153</v>
      </c>
      <c r="AR16" s="244">
        <v>-1.1000000000000001</v>
      </c>
      <c r="AS16" s="244">
        <v>-1.4</v>
      </c>
      <c r="AT16" s="244">
        <v>-1.3</v>
      </c>
      <c r="AU16" s="244">
        <v>0.9</v>
      </c>
      <c r="AV16" s="244">
        <v>1.9</v>
      </c>
      <c r="AW16" s="244">
        <v>1.9</v>
      </c>
      <c r="AX16" s="244">
        <v>0.4</v>
      </c>
      <c r="AY16" s="244">
        <v>0</v>
      </c>
      <c r="AZ16" s="244">
        <v>1.1000000000000001</v>
      </c>
      <c r="BA16">
        <v>2.1</v>
      </c>
      <c r="BB16" s="52">
        <v>0.8</v>
      </c>
      <c r="BC16" s="52">
        <v>-2.2999999999999998</v>
      </c>
      <c r="BD16" s="52">
        <v>-0.8</v>
      </c>
      <c r="BE16" s="245">
        <v>1.5</v>
      </c>
      <c r="BF16" s="245">
        <v>0.6</v>
      </c>
      <c r="BG16" s="245">
        <v>1.2</v>
      </c>
      <c r="BH16" s="245">
        <v>0.7</v>
      </c>
      <c r="BI16" s="52">
        <v>1</v>
      </c>
      <c r="BJ16" s="195"/>
    </row>
    <row r="17" spans="1:62" x14ac:dyDescent="0.25">
      <c r="A17" s="13" t="s">
        <v>322</v>
      </c>
      <c r="B17" s="52" t="s">
        <v>153</v>
      </c>
      <c r="C17" s="52" t="s">
        <v>153</v>
      </c>
      <c r="D17" s="52" t="s">
        <v>153</v>
      </c>
      <c r="E17" s="52" t="s">
        <v>153</v>
      </c>
      <c r="F17" s="52" t="s">
        <v>153</v>
      </c>
      <c r="G17" s="52" t="s">
        <v>153</v>
      </c>
      <c r="H17" s="52" t="s">
        <v>153</v>
      </c>
      <c r="I17" s="52" t="s">
        <v>153</v>
      </c>
      <c r="J17" s="52" t="s">
        <v>153</v>
      </c>
      <c r="K17" s="52" t="s">
        <v>153</v>
      </c>
      <c r="L17" s="52" t="s">
        <v>153</v>
      </c>
      <c r="M17" s="52" t="s">
        <v>153</v>
      </c>
      <c r="N17" s="52" t="s">
        <v>153</v>
      </c>
      <c r="O17" s="52" t="s">
        <v>153</v>
      </c>
      <c r="P17" s="52" t="s">
        <v>153</v>
      </c>
      <c r="Q17" s="52" t="s">
        <v>153</v>
      </c>
      <c r="R17" s="52" t="s">
        <v>153</v>
      </c>
      <c r="S17" s="52" t="s">
        <v>153</v>
      </c>
      <c r="T17" s="52" t="s">
        <v>153</v>
      </c>
      <c r="U17" s="52" t="s">
        <v>153</v>
      </c>
      <c r="V17" s="52" t="s">
        <v>153</v>
      </c>
      <c r="W17" s="52" t="s">
        <v>153</v>
      </c>
      <c r="X17" s="52" t="s">
        <v>153</v>
      </c>
      <c r="Y17" s="52" t="s">
        <v>153</v>
      </c>
      <c r="Z17" s="52" t="s">
        <v>153</v>
      </c>
      <c r="AA17" s="52" t="s">
        <v>153</v>
      </c>
      <c r="AB17" s="52" t="s">
        <v>153</v>
      </c>
      <c r="AC17" s="52" t="s">
        <v>153</v>
      </c>
      <c r="AD17" s="52" t="s">
        <v>153</v>
      </c>
      <c r="AE17" s="52" t="s">
        <v>153</v>
      </c>
      <c r="AF17" s="52" t="s">
        <v>153</v>
      </c>
      <c r="AG17" s="52" t="s">
        <v>153</v>
      </c>
      <c r="AH17" s="52" t="s">
        <v>153</v>
      </c>
      <c r="AI17" s="52" t="s">
        <v>153</v>
      </c>
      <c r="AJ17" s="52" t="s">
        <v>153</v>
      </c>
      <c r="AK17" s="52" t="s">
        <v>153</v>
      </c>
      <c r="AL17" s="52" t="s">
        <v>153</v>
      </c>
      <c r="AM17" s="52" t="s">
        <v>153</v>
      </c>
      <c r="AN17" s="52" t="s">
        <v>153</v>
      </c>
      <c r="AO17" s="52" t="s">
        <v>153</v>
      </c>
      <c r="AP17" s="52" t="s">
        <v>153</v>
      </c>
      <c r="AQ17" s="52" t="s">
        <v>153</v>
      </c>
      <c r="AR17" s="244">
        <v>-1.3</v>
      </c>
      <c r="AS17" s="244">
        <v>-2.8</v>
      </c>
      <c r="AT17" s="244">
        <v>-1.9</v>
      </c>
      <c r="AU17" s="244">
        <v>0.2</v>
      </c>
      <c r="AV17" s="244">
        <v>1.8</v>
      </c>
      <c r="AW17" s="244">
        <v>2</v>
      </c>
      <c r="AX17" s="244">
        <v>-0.1</v>
      </c>
      <c r="AY17" s="244">
        <v>-0.3</v>
      </c>
      <c r="AZ17" s="244">
        <v>1.2</v>
      </c>
      <c r="BA17">
        <v>2.7</v>
      </c>
      <c r="BB17" s="52">
        <v>0.7</v>
      </c>
      <c r="BC17" s="52">
        <v>-3</v>
      </c>
      <c r="BD17" s="52">
        <v>-1.3</v>
      </c>
      <c r="BE17" s="245">
        <v>1.5</v>
      </c>
      <c r="BF17" s="245">
        <v>0.7</v>
      </c>
      <c r="BG17" s="245">
        <v>1.1000000000000001</v>
      </c>
      <c r="BH17" s="245">
        <v>0.7</v>
      </c>
      <c r="BI17" s="52">
        <v>1</v>
      </c>
      <c r="BJ17" s="195"/>
    </row>
    <row r="18" spans="1:62" x14ac:dyDescent="0.25">
      <c r="A18" s="13" t="s">
        <v>358</v>
      </c>
      <c r="B18" s="52" t="s">
        <v>153</v>
      </c>
      <c r="C18" s="52" t="s">
        <v>153</v>
      </c>
      <c r="D18" s="52" t="s">
        <v>153</v>
      </c>
      <c r="E18" s="52" t="s">
        <v>153</v>
      </c>
      <c r="F18" s="52" t="s">
        <v>153</v>
      </c>
      <c r="G18" s="52" t="s">
        <v>153</v>
      </c>
      <c r="H18" s="52" t="s">
        <v>153</v>
      </c>
      <c r="I18" s="52" t="s">
        <v>153</v>
      </c>
      <c r="J18" s="52" t="s">
        <v>153</v>
      </c>
      <c r="K18" s="52" t="s">
        <v>153</v>
      </c>
      <c r="L18" s="52" t="s">
        <v>153</v>
      </c>
      <c r="M18" s="52" t="s">
        <v>153</v>
      </c>
      <c r="N18" s="52" t="s">
        <v>153</v>
      </c>
      <c r="O18" s="52" t="s">
        <v>153</v>
      </c>
      <c r="P18" s="52" t="s">
        <v>153</v>
      </c>
      <c r="Q18" s="52" t="s">
        <v>153</v>
      </c>
      <c r="R18" s="52" t="s">
        <v>153</v>
      </c>
      <c r="S18" s="52" t="s">
        <v>153</v>
      </c>
      <c r="T18" s="52" t="s">
        <v>153</v>
      </c>
      <c r="U18" s="52" t="s">
        <v>153</v>
      </c>
      <c r="V18" s="52" t="s">
        <v>153</v>
      </c>
      <c r="W18" s="52" t="s">
        <v>153</v>
      </c>
      <c r="X18" s="52" t="s">
        <v>153</v>
      </c>
      <c r="Y18" s="52" t="s">
        <v>153</v>
      </c>
      <c r="Z18" s="52" t="s">
        <v>153</v>
      </c>
      <c r="AA18" s="52" t="s">
        <v>153</v>
      </c>
      <c r="AB18" s="52" t="s">
        <v>153</v>
      </c>
      <c r="AC18" s="52" t="s">
        <v>153</v>
      </c>
      <c r="AD18" s="52" t="s">
        <v>153</v>
      </c>
      <c r="AE18" s="52" t="s">
        <v>153</v>
      </c>
      <c r="AF18" s="52" t="s">
        <v>153</v>
      </c>
      <c r="AG18" s="52" t="s">
        <v>153</v>
      </c>
      <c r="AH18" s="52" t="s">
        <v>153</v>
      </c>
      <c r="AI18" s="52" t="s">
        <v>153</v>
      </c>
      <c r="AJ18" s="52" t="s">
        <v>153</v>
      </c>
      <c r="AK18" s="52" t="s">
        <v>153</v>
      </c>
      <c r="AL18" s="52" t="s">
        <v>153</v>
      </c>
      <c r="AM18" s="52" t="s">
        <v>153</v>
      </c>
      <c r="AN18" s="52" t="s">
        <v>153</v>
      </c>
      <c r="AO18" s="52" t="s">
        <v>153</v>
      </c>
      <c r="AP18" s="52" t="s">
        <v>153</v>
      </c>
      <c r="AQ18" s="52" t="s">
        <v>153</v>
      </c>
      <c r="AR18" s="244">
        <v>-1.2</v>
      </c>
      <c r="AS18" s="244">
        <v>-1.9</v>
      </c>
      <c r="AT18" s="244">
        <v>-1.3</v>
      </c>
      <c r="AU18" s="244">
        <v>1.7</v>
      </c>
      <c r="AV18" s="244">
        <v>3.6</v>
      </c>
      <c r="AW18" s="244">
        <v>3.8</v>
      </c>
      <c r="AX18" s="244">
        <v>0.5</v>
      </c>
      <c r="AY18" s="244">
        <v>0.1</v>
      </c>
      <c r="AZ18" s="244">
        <v>1.2</v>
      </c>
      <c r="BA18">
        <v>3.1</v>
      </c>
      <c r="BB18" s="52">
        <v>1.1000000000000001</v>
      </c>
      <c r="BC18" s="52">
        <v>-2.9</v>
      </c>
      <c r="BD18" s="52">
        <v>-0.9</v>
      </c>
      <c r="BE18" s="245">
        <v>2</v>
      </c>
      <c r="BF18" s="245">
        <v>0.6</v>
      </c>
      <c r="BG18" s="245">
        <v>1.1000000000000001</v>
      </c>
      <c r="BH18" s="245">
        <v>0.9</v>
      </c>
      <c r="BI18" s="52">
        <v>1.1000000000000001</v>
      </c>
      <c r="BJ18" s="195"/>
    </row>
    <row r="19" spans="1:62" x14ac:dyDescent="0.25">
      <c r="A19" s="13" t="s">
        <v>359</v>
      </c>
      <c r="B19" s="52" t="s">
        <v>153</v>
      </c>
      <c r="C19" s="52" t="s">
        <v>153</v>
      </c>
      <c r="D19" s="52" t="s">
        <v>153</v>
      </c>
      <c r="E19" s="52" t="s">
        <v>153</v>
      </c>
      <c r="F19" s="52" t="s">
        <v>153</v>
      </c>
      <c r="G19" s="52" t="s">
        <v>153</v>
      </c>
      <c r="H19" s="52" t="s">
        <v>153</v>
      </c>
      <c r="I19" s="52" t="s">
        <v>153</v>
      </c>
      <c r="J19" s="52" t="s">
        <v>153</v>
      </c>
      <c r="K19" s="52" t="s">
        <v>153</v>
      </c>
      <c r="L19" s="52" t="s">
        <v>153</v>
      </c>
      <c r="M19" s="52" t="s">
        <v>153</v>
      </c>
      <c r="N19" s="52" t="s">
        <v>153</v>
      </c>
      <c r="O19" s="52" t="s">
        <v>153</v>
      </c>
      <c r="P19" s="52" t="s">
        <v>153</v>
      </c>
      <c r="Q19" s="52" t="s">
        <v>153</v>
      </c>
      <c r="R19" s="52" t="s">
        <v>153</v>
      </c>
      <c r="S19" s="52" t="s">
        <v>153</v>
      </c>
      <c r="T19" s="52" t="s">
        <v>153</v>
      </c>
      <c r="U19" s="52" t="s">
        <v>153</v>
      </c>
      <c r="V19" s="52" t="s">
        <v>153</v>
      </c>
      <c r="W19" s="52" t="s">
        <v>153</v>
      </c>
      <c r="X19" s="52" t="s">
        <v>153</v>
      </c>
      <c r="Y19" s="52" t="s">
        <v>153</v>
      </c>
      <c r="Z19" s="52" t="s">
        <v>153</v>
      </c>
      <c r="AA19" s="52" t="s">
        <v>153</v>
      </c>
      <c r="AB19" s="52" t="s">
        <v>153</v>
      </c>
      <c r="AC19" s="52" t="s">
        <v>153</v>
      </c>
      <c r="AD19" s="52" t="s">
        <v>153</v>
      </c>
      <c r="AE19" s="52" t="s">
        <v>153</v>
      </c>
      <c r="AF19" s="52" t="s">
        <v>153</v>
      </c>
      <c r="AG19" s="52" t="s">
        <v>153</v>
      </c>
      <c r="AH19" s="52" t="s">
        <v>153</v>
      </c>
      <c r="AI19" s="52" t="s">
        <v>153</v>
      </c>
      <c r="AJ19" s="52" t="s">
        <v>153</v>
      </c>
      <c r="AK19" s="52" t="s">
        <v>153</v>
      </c>
      <c r="AL19" s="52" t="s">
        <v>153</v>
      </c>
      <c r="AM19" s="52" t="s">
        <v>153</v>
      </c>
      <c r="AN19" s="52" t="s">
        <v>153</v>
      </c>
      <c r="AO19" s="52" t="s">
        <v>153</v>
      </c>
      <c r="AP19" s="52" t="s">
        <v>153</v>
      </c>
      <c r="AQ19" s="52" t="s">
        <v>153</v>
      </c>
      <c r="AR19" s="244">
        <v>-1.1000000000000001</v>
      </c>
      <c r="AS19" s="244">
        <v>-1.8</v>
      </c>
      <c r="AT19" s="244">
        <v>-1.1000000000000001</v>
      </c>
      <c r="AU19" s="244">
        <v>1.7</v>
      </c>
      <c r="AV19" s="244">
        <v>3.2</v>
      </c>
      <c r="AW19" s="244">
        <v>3.3</v>
      </c>
      <c r="AX19" s="244">
        <v>0.2</v>
      </c>
      <c r="AY19" s="244">
        <v>0</v>
      </c>
      <c r="AZ19" s="244">
        <v>1.2</v>
      </c>
      <c r="BA19">
        <v>2.7</v>
      </c>
      <c r="BB19" s="52">
        <v>1.2</v>
      </c>
      <c r="BC19" s="52">
        <v>-2.7</v>
      </c>
      <c r="BD19" s="52">
        <v>-1.5</v>
      </c>
      <c r="BE19" s="245">
        <v>2.2000000000000002</v>
      </c>
      <c r="BF19" s="245">
        <v>0.9</v>
      </c>
      <c r="BG19" s="245">
        <v>1.4</v>
      </c>
      <c r="BH19" s="245">
        <v>0.8</v>
      </c>
      <c r="BI19" s="52">
        <v>1.2</v>
      </c>
      <c r="BJ19" s="195"/>
    </row>
    <row r="20" spans="1:62" x14ac:dyDescent="0.25">
      <c r="A20" s="8"/>
      <c r="B20" s="154"/>
      <c r="C20" s="154"/>
      <c r="D20" s="154"/>
      <c r="E20" s="154"/>
      <c r="F20" s="154"/>
      <c r="G20" s="154"/>
      <c r="H20" s="154"/>
      <c r="I20" s="154"/>
      <c r="J20" s="154"/>
      <c r="K20" s="154"/>
      <c r="L20" s="154"/>
      <c r="M20" s="154"/>
      <c r="N20" s="154"/>
      <c r="O20" s="154"/>
      <c r="P20" s="154"/>
      <c r="Q20" s="154"/>
      <c r="R20" s="154"/>
      <c r="S20" s="154"/>
      <c r="T20" s="154"/>
      <c r="U20" s="154"/>
      <c r="V20" s="154"/>
      <c r="W20" s="154"/>
      <c r="X20" s="154"/>
      <c r="Y20" s="154"/>
      <c r="Z20" s="154"/>
      <c r="AA20" s="154"/>
      <c r="AB20" s="47"/>
      <c r="AC20" s="47"/>
      <c r="AD20" s="45"/>
      <c r="AE20" s="45"/>
      <c r="AF20" s="45"/>
      <c r="AG20" s="243"/>
      <c r="AH20" s="243"/>
      <c r="AI20" s="243"/>
      <c r="AJ20" s="243"/>
      <c r="AK20" s="243"/>
      <c r="AL20" s="243"/>
      <c r="AM20" s="243"/>
      <c r="AN20" s="243"/>
      <c r="AO20" s="243"/>
      <c r="AP20" s="243"/>
      <c r="AQ20" s="243"/>
      <c r="AR20" s="243"/>
      <c r="AS20" s="243"/>
      <c r="AT20" s="243"/>
      <c r="AU20" s="243"/>
      <c r="AV20" s="243"/>
      <c r="AW20" s="243"/>
      <c r="AX20" s="243"/>
      <c r="AY20" s="243"/>
      <c r="AZ20" s="243"/>
      <c r="BA20"/>
      <c r="BB20"/>
      <c r="BC20"/>
      <c r="BD20"/>
      <c r="BE20" s="246"/>
      <c r="BF20" s="246"/>
      <c r="BG20" s="246"/>
      <c r="BH20" s="246"/>
      <c r="BI20" s="246"/>
    </row>
    <row r="21" spans="1:62" x14ac:dyDescent="0.25">
      <c r="A21" s="3" t="s">
        <v>333</v>
      </c>
      <c r="B21" s="155">
        <v>5559</v>
      </c>
      <c r="C21" s="155">
        <v>6353</v>
      </c>
      <c r="D21" s="155">
        <v>7034</v>
      </c>
      <c r="E21" s="155">
        <v>7941</v>
      </c>
      <c r="F21" s="155">
        <v>8849</v>
      </c>
      <c r="G21" s="155">
        <v>10437</v>
      </c>
      <c r="H21" s="155">
        <v>11685</v>
      </c>
      <c r="I21" s="155">
        <v>12706</v>
      </c>
      <c r="J21" s="155">
        <v>13613</v>
      </c>
      <c r="K21" s="155">
        <v>14294</v>
      </c>
      <c r="L21" s="155">
        <v>15202</v>
      </c>
      <c r="M21" s="155">
        <v>15882</v>
      </c>
      <c r="N21" s="155">
        <v>16336</v>
      </c>
      <c r="O21" s="155">
        <v>17244</v>
      </c>
      <c r="P21" s="155">
        <v>17697</v>
      </c>
      <c r="Q21" s="155">
        <v>18151</v>
      </c>
      <c r="R21" s="155">
        <v>18605</v>
      </c>
      <c r="S21" s="155">
        <v>18605</v>
      </c>
      <c r="T21" s="155">
        <v>18605</v>
      </c>
      <c r="U21" s="155">
        <v>18605</v>
      </c>
      <c r="V21" s="155">
        <v>19059</v>
      </c>
      <c r="W21" s="155">
        <v>19966</v>
      </c>
      <c r="X21" s="155">
        <v>20874</v>
      </c>
      <c r="Y21" s="155">
        <v>21781</v>
      </c>
      <c r="Z21" s="155">
        <v>21781</v>
      </c>
      <c r="AA21" s="48">
        <v>22235</v>
      </c>
      <c r="AB21" s="48">
        <v>22235</v>
      </c>
      <c r="AC21" s="48">
        <v>22689</v>
      </c>
      <c r="AD21" s="48">
        <v>23143</v>
      </c>
      <c r="AE21" s="48">
        <v>23597</v>
      </c>
      <c r="AF21" s="48">
        <v>24050</v>
      </c>
      <c r="AG21" s="20">
        <v>24958</v>
      </c>
      <c r="AH21" s="20">
        <v>27000</v>
      </c>
      <c r="AI21" s="21">
        <v>28000</v>
      </c>
      <c r="AJ21" s="21">
        <v>28500</v>
      </c>
      <c r="AK21" s="21">
        <v>29000</v>
      </c>
      <c r="AL21" s="21">
        <v>28500</v>
      </c>
      <c r="AM21" s="21">
        <v>29500</v>
      </c>
      <c r="AN21" s="21">
        <v>30000</v>
      </c>
      <c r="AO21" s="21">
        <v>31500</v>
      </c>
      <c r="AP21" s="21">
        <v>32500</v>
      </c>
      <c r="AQ21" s="21">
        <v>32500</v>
      </c>
      <c r="AR21" s="21">
        <v>33000</v>
      </c>
      <c r="AS21" s="21">
        <v>33000</v>
      </c>
      <c r="AT21" s="21">
        <v>32500</v>
      </c>
      <c r="AU21" s="21">
        <v>33000</v>
      </c>
      <c r="AV21" s="21">
        <v>33000</v>
      </c>
      <c r="AW21" s="21">
        <v>33500</v>
      </c>
      <c r="AX21" s="21">
        <v>34000</v>
      </c>
      <c r="AY21" s="21">
        <v>34500</v>
      </c>
      <c r="AZ21" s="21">
        <v>35000</v>
      </c>
      <c r="BA21">
        <v>36500</v>
      </c>
      <c r="BB21">
        <v>37000</v>
      </c>
      <c r="BC21">
        <v>39000</v>
      </c>
      <c r="BD21">
        <v>41500</v>
      </c>
      <c r="BE21" s="246">
        <v>44000</v>
      </c>
      <c r="BF21" s="246">
        <v>46500</v>
      </c>
      <c r="BG21" s="246">
        <v>48500</v>
      </c>
      <c r="BH21" s="246">
        <v>50500</v>
      </c>
      <c r="BI21" s="246">
        <v>52500</v>
      </c>
    </row>
    <row r="22" spans="1:62" x14ac:dyDescent="0.25">
      <c r="A22" s="3"/>
      <c r="B22" s="155"/>
      <c r="C22" s="155"/>
      <c r="D22" s="155"/>
      <c r="E22" s="155"/>
      <c r="F22" s="155"/>
      <c r="G22" s="155"/>
      <c r="H22" s="155"/>
      <c r="I22" s="155"/>
      <c r="J22" s="155"/>
      <c r="K22" s="155"/>
      <c r="L22" s="155"/>
      <c r="M22" s="155"/>
      <c r="N22" s="155"/>
      <c r="O22" s="155"/>
      <c r="P22" s="155"/>
      <c r="Q22" s="155"/>
      <c r="R22" s="155"/>
      <c r="S22" s="155"/>
      <c r="T22" s="155"/>
      <c r="U22" s="155"/>
      <c r="V22" s="155"/>
      <c r="W22" s="155"/>
      <c r="X22" s="155"/>
      <c r="Y22" s="155"/>
      <c r="Z22" s="155"/>
      <c r="AA22" s="155"/>
      <c r="AB22" s="48"/>
      <c r="AC22" s="48"/>
      <c r="AD22" s="48"/>
      <c r="AE22" s="48"/>
      <c r="AF22" s="48"/>
      <c r="AG22" s="20"/>
      <c r="AH22" s="20"/>
      <c r="AI22" s="20"/>
      <c r="AJ22" s="20"/>
      <c r="AK22" s="20"/>
      <c r="AL22" s="20"/>
      <c r="AM22" s="20"/>
      <c r="AN22" s="20"/>
      <c r="AO22" s="20"/>
      <c r="AP22" s="20"/>
      <c r="AQ22" s="20"/>
      <c r="AR22" s="20"/>
      <c r="AS22" s="20"/>
      <c r="AT22" s="20"/>
      <c r="AU22" s="22"/>
      <c r="AV22" s="22"/>
      <c r="AW22" s="22"/>
      <c r="AX22" s="22"/>
      <c r="AY22" s="22"/>
      <c r="AZ22" s="22"/>
      <c r="BA22"/>
      <c r="BB22"/>
      <c r="BC22"/>
      <c r="BD22"/>
      <c r="BE22" s="246"/>
      <c r="BF22" s="246"/>
      <c r="BG22" s="246"/>
      <c r="BH22" s="246"/>
      <c r="BI22" s="246"/>
    </row>
    <row r="23" spans="1:62" x14ac:dyDescent="0.25">
      <c r="A23" s="15" t="s">
        <v>334</v>
      </c>
      <c r="B23" s="155"/>
      <c r="C23" s="155"/>
      <c r="D23" s="155"/>
      <c r="E23" s="155"/>
      <c r="F23" s="155"/>
      <c r="G23" s="155"/>
      <c r="H23" s="155"/>
      <c r="I23" s="155"/>
      <c r="J23" s="155"/>
      <c r="K23" s="155"/>
      <c r="L23" s="155"/>
      <c r="M23" s="155"/>
      <c r="N23" s="155"/>
      <c r="O23" s="155"/>
      <c r="P23" s="155"/>
      <c r="Q23" s="155"/>
      <c r="R23" s="155"/>
      <c r="S23" s="155"/>
      <c r="T23" s="155"/>
      <c r="U23" s="155"/>
      <c r="V23" s="155"/>
      <c r="W23" s="155"/>
      <c r="X23" s="155"/>
      <c r="Y23" s="155"/>
      <c r="Z23" s="155"/>
      <c r="AA23" s="155"/>
      <c r="AB23" s="48"/>
      <c r="AC23" s="48"/>
      <c r="AD23" s="48"/>
      <c r="AE23" s="48"/>
      <c r="AF23" s="48"/>
      <c r="AG23" s="20"/>
      <c r="AH23" s="20"/>
      <c r="AI23" s="20"/>
      <c r="AJ23" s="20"/>
      <c r="AK23" s="20"/>
      <c r="AL23" s="20"/>
      <c r="AM23" s="20"/>
      <c r="AN23" s="20"/>
      <c r="AO23" s="20"/>
      <c r="AP23" s="20"/>
      <c r="AQ23" s="20"/>
      <c r="AR23" s="20"/>
      <c r="AS23" s="20"/>
      <c r="AT23" s="20"/>
      <c r="AU23" s="20"/>
      <c r="AV23" s="20"/>
      <c r="AW23" s="20"/>
      <c r="AX23" s="20"/>
      <c r="AY23" s="20"/>
      <c r="AZ23" s="20"/>
      <c r="BA23"/>
      <c r="BB23"/>
      <c r="BC23"/>
      <c r="BD23"/>
      <c r="BE23" s="246"/>
      <c r="BF23" s="246"/>
      <c r="BG23" s="246"/>
      <c r="BH23" s="246"/>
      <c r="BI23" s="246"/>
    </row>
    <row r="24" spans="1:62" x14ac:dyDescent="0.25">
      <c r="A24" s="23" t="s">
        <v>45</v>
      </c>
      <c r="B24" s="52" t="s">
        <v>153</v>
      </c>
      <c r="C24" s="87">
        <v>7.6</v>
      </c>
      <c r="D24" s="87">
        <v>7.8</v>
      </c>
      <c r="E24" s="87">
        <v>8</v>
      </c>
      <c r="F24" s="87">
        <v>9.6</v>
      </c>
      <c r="G24" s="87">
        <v>10.199999999999999</v>
      </c>
      <c r="H24" s="87">
        <v>8.8000000000000007</v>
      </c>
      <c r="I24" s="87">
        <v>6.7</v>
      </c>
      <c r="J24" s="87">
        <v>4.0999999999999996</v>
      </c>
      <c r="K24" s="87">
        <v>4.2</v>
      </c>
      <c r="L24" s="87">
        <v>6.5</v>
      </c>
      <c r="M24" s="87">
        <v>6.7</v>
      </c>
      <c r="N24" s="87">
        <v>6</v>
      </c>
      <c r="O24" s="87">
        <v>2.8</v>
      </c>
      <c r="P24" s="87">
        <v>3.3</v>
      </c>
      <c r="Q24" s="87">
        <v>2.2999999999999998</v>
      </c>
      <c r="R24" s="87">
        <v>0.2</v>
      </c>
      <c r="S24" s="87">
        <v>-0.5</v>
      </c>
      <c r="T24" s="87">
        <v>0.7</v>
      </c>
      <c r="U24" s="87">
        <v>1.1000000000000001</v>
      </c>
      <c r="V24" s="87">
        <v>2.5</v>
      </c>
      <c r="W24" s="87">
        <v>3.9</v>
      </c>
      <c r="X24" s="87">
        <v>3.7</v>
      </c>
      <c r="Y24" s="87">
        <v>2.1</v>
      </c>
      <c r="Z24" s="87">
        <v>2.7</v>
      </c>
      <c r="AA24" s="79">
        <v>2</v>
      </c>
      <c r="AB24" s="52" t="s">
        <v>153</v>
      </c>
      <c r="AC24" s="49">
        <v>2.1</v>
      </c>
      <c r="AD24" s="49">
        <v>2.1</v>
      </c>
      <c r="AE24" s="49">
        <v>2</v>
      </c>
      <c r="AF24" s="49">
        <v>2.1</v>
      </c>
      <c r="AG24" s="20">
        <v>2.4</v>
      </c>
      <c r="AH24" s="20">
        <v>4.0999999999999996</v>
      </c>
      <c r="AI24" s="159">
        <v>3.3</v>
      </c>
      <c r="AJ24" s="159">
        <v>2.1</v>
      </c>
      <c r="AK24" s="159">
        <v>1.3</v>
      </c>
      <c r="AL24" s="24">
        <v>1.7000000000000002</v>
      </c>
      <c r="AM24" s="24">
        <v>1.1000000000000001</v>
      </c>
      <c r="AN24" s="24">
        <v>1.6</v>
      </c>
      <c r="AO24" s="24">
        <v>2.5</v>
      </c>
      <c r="AP24" s="24">
        <v>1.2000000000000002</v>
      </c>
      <c r="AQ24" s="24">
        <v>1.3</v>
      </c>
      <c r="AR24" s="24">
        <v>2.3000000000000003</v>
      </c>
      <c r="AS24" s="24">
        <v>2.5</v>
      </c>
      <c r="AT24" s="24">
        <v>2.5</v>
      </c>
      <c r="AU24" s="24">
        <v>1</v>
      </c>
      <c r="AV24" s="24">
        <v>0.60000000000000009</v>
      </c>
      <c r="AW24" s="24">
        <v>0.30000000000000004</v>
      </c>
      <c r="AX24" s="24">
        <v>1.4000000000000001</v>
      </c>
      <c r="AY24" s="24">
        <v>1.7000000000000002</v>
      </c>
      <c r="AZ24" s="24">
        <v>2.6</v>
      </c>
      <c r="BA24" s="39">
        <v>1.3</v>
      </c>
      <c r="BB24" s="52">
        <v>2.7</v>
      </c>
      <c r="BC24" s="52">
        <v>10</v>
      </c>
      <c r="BD24" s="52">
        <v>3.9000000000000004</v>
      </c>
      <c r="BE24" s="245">
        <v>3.8000000000000003</v>
      </c>
      <c r="BF24" s="245">
        <v>2.6</v>
      </c>
      <c r="BG24" s="245">
        <v>2.5</v>
      </c>
      <c r="BH24" s="245">
        <v>2.4000000000000004</v>
      </c>
      <c r="BI24" s="245">
        <v>2.1</v>
      </c>
    </row>
    <row r="25" spans="1:62" x14ac:dyDescent="0.25">
      <c r="A25" s="3"/>
      <c r="B25" s="155"/>
      <c r="C25" s="155"/>
      <c r="D25" s="155"/>
      <c r="E25" s="155"/>
      <c r="F25" s="155"/>
      <c r="G25" s="155"/>
      <c r="H25" s="155"/>
      <c r="I25" s="155"/>
      <c r="J25" s="155"/>
      <c r="K25" s="155"/>
      <c r="L25" s="155"/>
      <c r="M25" s="155"/>
      <c r="N25" s="155"/>
      <c r="O25" s="155"/>
      <c r="P25" s="155"/>
      <c r="Q25" s="155"/>
      <c r="R25" s="155"/>
      <c r="S25" s="155"/>
      <c r="T25" s="155"/>
      <c r="U25" s="155"/>
      <c r="V25" s="155"/>
      <c r="W25" s="155"/>
      <c r="X25" s="155"/>
      <c r="Y25" s="155"/>
      <c r="Z25" s="155"/>
      <c r="AA25" s="155"/>
      <c r="AB25" s="48"/>
      <c r="AC25" s="48"/>
      <c r="AD25" s="48"/>
      <c r="AE25" s="48"/>
      <c r="AF25" s="48"/>
      <c r="AG25" s="20"/>
      <c r="AH25" s="20"/>
      <c r="AI25" s="20"/>
      <c r="AJ25" s="20"/>
      <c r="AK25" s="20"/>
      <c r="AL25" s="20"/>
      <c r="AM25" s="20"/>
      <c r="AN25" s="20"/>
      <c r="AO25" s="20"/>
      <c r="AP25" s="20"/>
      <c r="AQ25" s="20"/>
      <c r="AR25" s="26"/>
      <c r="AS25" s="26"/>
      <c r="AT25" s="26"/>
      <c r="AU25" s="26"/>
      <c r="AV25" s="26"/>
      <c r="AW25" s="26"/>
      <c r="AX25" s="26"/>
      <c r="AY25" s="26"/>
      <c r="AZ25" s="26"/>
      <c r="BA25" s="52"/>
      <c r="BB25" s="52"/>
      <c r="BC25" s="52"/>
      <c r="BD25" s="52"/>
      <c r="BE25" s="245"/>
      <c r="BF25" s="245"/>
      <c r="BG25" s="245"/>
      <c r="BH25" s="245"/>
      <c r="BI25" s="245"/>
    </row>
    <row r="26" spans="1:62" x14ac:dyDescent="0.25">
      <c r="A26" s="25" t="s">
        <v>335</v>
      </c>
      <c r="B26" s="90"/>
      <c r="C26" s="90"/>
      <c r="D26" s="90"/>
      <c r="E26" s="90"/>
      <c r="F26" s="90"/>
      <c r="G26" s="90"/>
      <c r="H26" s="90"/>
      <c r="I26" s="90"/>
      <c r="J26" s="90"/>
      <c r="K26" s="90"/>
      <c r="L26" s="90"/>
      <c r="M26" s="90"/>
      <c r="N26" s="90"/>
      <c r="O26" s="90"/>
      <c r="P26" s="90"/>
      <c r="Q26" s="90"/>
      <c r="R26" s="90"/>
      <c r="S26" s="90"/>
      <c r="T26" s="90"/>
      <c r="U26" s="90"/>
      <c r="V26" s="90"/>
      <c r="W26" s="90"/>
      <c r="X26" s="90"/>
      <c r="Y26" s="90"/>
      <c r="Z26" s="90"/>
      <c r="AA26" s="90"/>
      <c r="AB26" s="45"/>
      <c r="AC26" s="45"/>
      <c r="AD26" s="45"/>
      <c r="AE26" s="45"/>
      <c r="AF26" s="45"/>
      <c r="AG26" s="20"/>
      <c r="AH26" s="20"/>
      <c r="AI26" s="20"/>
      <c r="AJ26" s="20"/>
      <c r="AK26" s="20"/>
      <c r="AL26" s="20"/>
      <c r="AM26" s="20"/>
      <c r="AN26" s="20"/>
      <c r="AO26" s="20"/>
      <c r="AP26" s="20"/>
      <c r="AQ26" s="20"/>
      <c r="AR26" s="26"/>
      <c r="AS26" s="26"/>
      <c r="AT26" s="26"/>
      <c r="AU26" s="26"/>
      <c r="AV26" s="26"/>
      <c r="AW26" s="26"/>
      <c r="AX26" s="26"/>
      <c r="AY26" s="26"/>
      <c r="AZ26" s="26"/>
      <c r="BA26" s="52"/>
      <c r="BB26" s="52"/>
      <c r="BC26" s="52"/>
      <c r="BD26" s="52"/>
      <c r="BE26" s="245"/>
      <c r="BF26" s="245"/>
      <c r="BG26" s="245"/>
      <c r="BH26" s="245"/>
      <c r="BI26" s="245"/>
    </row>
    <row r="27" spans="1:62" x14ac:dyDescent="0.25">
      <c r="A27" s="18" t="s">
        <v>336</v>
      </c>
      <c r="B27" s="151"/>
      <c r="C27" s="151"/>
      <c r="D27" s="151"/>
      <c r="E27" s="151"/>
      <c r="F27" s="151"/>
      <c r="G27" s="151"/>
      <c r="H27" s="151"/>
      <c r="I27" s="151"/>
      <c r="J27" s="151"/>
      <c r="K27" s="151"/>
      <c r="L27" s="151"/>
      <c r="M27" s="151"/>
      <c r="N27" s="151"/>
      <c r="O27" s="151"/>
      <c r="P27" s="151"/>
      <c r="Q27" s="151"/>
      <c r="R27" s="151"/>
      <c r="S27" s="151"/>
      <c r="T27" s="151"/>
      <c r="U27" s="151"/>
      <c r="V27" s="151"/>
      <c r="W27" s="151"/>
      <c r="X27" s="151"/>
      <c r="Y27" s="151"/>
      <c r="Z27" s="151"/>
      <c r="AA27" s="151"/>
      <c r="AB27" s="247"/>
      <c r="AC27" s="247"/>
      <c r="AD27" s="247"/>
      <c r="AE27" s="247"/>
      <c r="AF27" s="247"/>
      <c r="AG27" s="20"/>
      <c r="AH27" s="20"/>
      <c r="AI27" s="26"/>
      <c r="AJ27" s="26"/>
      <c r="AK27" s="26"/>
      <c r="AL27" s="26"/>
      <c r="AM27" s="26"/>
      <c r="AN27" s="26"/>
      <c r="AO27" s="26"/>
      <c r="AP27" s="26"/>
      <c r="AQ27" s="26"/>
      <c r="AR27" s="26"/>
      <c r="AS27" s="26"/>
      <c r="AT27" s="26"/>
      <c r="AU27" s="26"/>
      <c r="AV27" s="26"/>
      <c r="AW27" s="26"/>
      <c r="AX27" s="26"/>
      <c r="AY27" s="26"/>
      <c r="AZ27" s="26"/>
      <c r="BA27" s="52"/>
      <c r="BB27" s="52"/>
      <c r="BC27" s="52"/>
      <c r="BD27" s="52"/>
      <c r="BE27" s="245"/>
      <c r="BF27" s="245"/>
      <c r="BG27" s="245"/>
      <c r="BH27" s="245"/>
      <c r="BI27" s="245"/>
    </row>
    <row r="28" spans="1:62" x14ac:dyDescent="0.25">
      <c r="A28" s="8" t="s">
        <v>116</v>
      </c>
      <c r="B28" s="90">
        <v>21.2</v>
      </c>
      <c r="C28" s="90">
        <v>24.1</v>
      </c>
      <c r="D28" s="90">
        <v>26.7</v>
      </c>
      <c r="E28" s="90">
        <v>30.5</v>
      </c>
      <c r="F28" s="90">
        <v>35</v>
      </c>
      <c r="G28" s="90">
        <v>39.200000000000003</v>
      </c>
      <c r="H28" s="90">
        <v>43.2</v>
      </c>
      <c r="I28" s="90">
        <v>47.5</v>
      </c>
      <c r="J28" s="90">
        <v>51.5</v>
      </c>
      <c r="K28" s="90">
        <v>55</v>
      </c>
      <c r="L28" s="90">
        <v>58.4</v>
      </c>
      <c r="M28" s="90">
        <v>59.7</v>
      </c>
      <c r="N28" s="90">
        <v>61.8</v>
      </c>
      <c r="O28" s="90">
        <v>62.2</v>
      </c>
      <c r="P28" s="90">
        <v>63.3</v>
      </c>
      <c r="Q28" s="90">
        <v>66.5</v>
      </c>
      <c r="R28" s="90">
        <v>70.400000000000006</v>
      </c>
      <c r="S28" s="90">
        <v>72.900000000000006</v>
      </c>
      <c r="T28" s="90">
        <v>76.2</v>
      </c>
      <c r="U28" s="90">
        <v>80.2</v>
      </c>
      <c r="V28" s="90">
        <v>85.5</v>
      </c>
      <c r="W28" s="90">
        <v>91.2</v>
      </c>
      <c r="X28" s="90">
        <v>96.1</v>
      </c>
      <c r="Y28" s="90">
        <v>99.2</v>
      </c>
      <c r="Z28" s="90">
        <v>102.4</v>
      </c>
      <c r="AA28" s="90">
        <v>106.5</v>
      </c>
      <c r="AB28" s="45">
        <v>107.4</v>
      </c>
      <c r="AC28" s="45">
        <v>113.7</v>
      </c>
      <c r="AD28" s="45">
        <v>121.4</v>
      </c>
      <c r="AE28" s="45">
        <v>130.4</v>
      </c>
      <c r="AF28" s="45">
        <v>140</v>
      </c>
      <c r="AG28" s="26">
        <v>150.5</v>
      </c>
      <c r="AH28" s="26">
        <v>163.9</v>
      </c>
      <c r="AI28" s="24">
        <v>169.4</v>
      </c>
      <c r="AJ28" s="24">
        <v>172.1</v>
      </c>
      <c r="AK28" s="24">
        <v>174.3</v>
      </c>
      <c r="AL28" s="24">
        <v>178</v>
      </c>
      <c r="AM28" s="24">
        <v>186.3</v>
      </c>
      <c r="AN28" s="24">
        <v>198.1</v>
      </c>
      <c r="AO28" s="24">
        <v>207.3</v>
      </c>
      <c r="AP28" s="24">
        <v>208.3</v>
      </c>
      <c r="AQ28" s="24">
        <v>207.9</v>
      </c>
      <c r="AR28" s="24">
        <v>213.5</v>
      </c>
      <c r="AS28" s="24">
        <v>215.1</v>
      </c>
      <c r="AT28" s="24">
        <v>216.10000000000002</v>
      </c>
      <c r="AU28" s="24">
        <v>215.9</v>
      </c>
      <c r="AV28" s="24">
        <v>221</v>
      </c>
      <c r="AW28" s="24">
        <v>227.8</v>
      </c>
      <c r="AX28" s="24">
        <v>236.5</v>
      </c>
      <c r="AY28" s="24">
        <v>247.60000000000002</v>
      </c>
      <c r="AZ28" s="24">
        <v>259.5</v>
      </c>
      <c r="BA28" s="52">
        <v>266.5</v>
      </c>
      <c r="BB28" s="52">
        <v>277.90000000000003</v>
      </c>
      <c r="BC28" s="52">
        <v>297.2</v>
      </c>
      <c r="BD28" s="52">
        <v>319.70000000000005</v>
      </c>
      <c r="BE28" s="245">
        <v>339.70000000000005</v>
      </c>
      <c r="BF28" s="245">
        <v>357.6</v>
      </c>
      <c r="BG28" s="245">
        <v>375.40000000000003</v>
      </c>
      <c r="BH28" s="245">
        <v>391.40000000000003</v>
      </c>
      <c r="BI28" s="245">
        <v>406.40000000000003</v>
      </c>
    </row>
    <row r="29" spans="1:62" x14ac:dyDescent="0.25">
      <c r="A29" s="8" t="s">
        <v>113</v>
      </c>
      <c r="B29" s="90">
        <v>27.2</v>
      </c>
      <c r="C29" s="90">
        <v>31</v>
      </c>
      <c r="D29" s="90">
        <v>34.6</v>
      </c>
      <c r="E29" s="90">
        <v>40.200000000000003</v>
      </c>
      <c r="F29" s="90">
        <v>46.4</v>
      </c>
      <c r="G29" s="90">
        <v>51.9</v>
      </c>
      <c r="H29" s="90">
        <v>57.7</v>
      </c>
      <c r="I29" s="90">
        <v>62.9</v>
      </c>
      <c r="J29" s="90">
        <v>68.2</v>
      </c>
      <c r="K29" s="90">
        <v>73</v>
      </c>
      <c r="L29" s="90">
        <v>77.8</v>
      </c>
      <c r="M29" s="90">
        <v>79.2</v>
      </c>
      <c r="N29" s="90">
        <v>81.3</v>
      </c>
      <c r="O29" s="90">
        <v>82.9</v>
      </c>
      <c r="P29" s="90">
        <v>83.8</v>
      </c>
      <c r="Q29" s="90">
        <v>87.1</v>
      </c>
      <c r="R29" s="90">
        <v>91.8</v>
      </c>
      <c r="S29" s="90">
        <v>95.1</v>
      </c>
      <c r="T29" s="90">
        <v>98.4</v>
      </c>
      <c r="U29" s="90">
        <v>101.9</v>
      </c>
      <c r="V29" s="90">
        <v>109.3</v>
      </c>
      <c r="W29" s="90">
        <v>117.2</v>
      </c>
      <c r="X29" s="90">
        <v>124.4</v>
      </c>
      <c r="Y29" s="90">
        <v>127.4</v>
      </c>
      <c r="Z29" s="90">
        <v>131.1</v>
      </c>
      <c r="AA29" s="90">
        <v>136.69999999999999</v>
      </c>
      <c r="AB29" s="45">
        <v>138</v>
      </c>
      <c r="AC29" s="45">
        <v>144.30000000000001</v>
      </c>
      <c r="AD29" s="45">
        <v>152.80000000000001</v>
      </c>
      <c r="AE29" s="45">
        <v>164.6</v>
      </c>
      <c r="AF29" s="45">
        <v>177.9</v>
      </c>
      <c r="AG29" s="26">
        <v>193.2</v>
      </c>
      <c r="AH29" s="26">
        <v>203.1</v>
      </c>
      <c r="AI29" s="24">
        <v>212.3</v>
      </c>
      <c r="AJ29" s="24">
        <v>216.9</v>
      </c>
      <c r="AK29" s="24">
        <v>219.8</v>
      </c>
      <c r="AL29" s="24">
        <v>223.3</v>
      </c>
      <c r="AM29" s="24">
        <v>231.2</v>
      </c>
      <c r="AN29" s="24">
        <v>245.2</v>
      </c>
      <c r="AO29" s="24">
        <v>259.60000000000002</v>
      </c>
      <c r="AP29" s="24">
        <v>261.5</v>
      </c>
      <c r="AQ29" s="24">
        <v>259.8</v>
      </c>
      <c r="AR29" s="24">
        <v>267.60000000000002</v>
      </c>
      <c r="AS29" s="24">
        <v>271.5</v>
      </c>
      <c r="AT29" s="24">
        <v>272.3</v>
      </c>
      <c r="AU29" s="24">
        <v>275.7</v>
      </c>
      <c r="AV29" s="24">
        <v>277.40000000000003</v>
      </c>
      <c r="AW29" s="24">
        <v>286.2</v>
      </c>
      <c r="AX29" s="24">
        <v>296.8</v>
      </c>
      <c r="AY29" s="24">
        <v>311.40000000000003</v>
      </c>
      <c r="AZ29" s="24">
        <v>327.60000000000002</v>
      </c>
      <c r="BA29" s="52">
        <v>338.1</v>
      </c>
      <c r="BB29" s="52">
        <v>352.1</v>
      </c>
      <c r="BC29" s="52">
        <v>378.20000000000005</v>
      </c>
      <c r="BD29" s="52">
        <v>407</v>
      </c>
      <c r="BE29" s="245">
        <v>431.70000000000005</v>
      </c>
      <c r="BF29" s="245">
        <v>454.6</v>
      </c>
      <c r="BG29" s="245">
        <v>477.90000000000003</v>
      </c>
      <c r="BH29" s="245">
        <v>498.5</v>
      </c>
      <c r="BI29" s="245">
        <v>518</v>
      </c>
    </row>
    <row r="30" spans="1:62" x14ac:dyDescent="0.25">
      <c r="A30" s="8"/>
      <c r="B30" s="90"/>
      <c r="C30" s="90"/>
      <c r="D30" s="90"/>
      <c r="E30" s="90"/>
      <c r="F30" s="90"/>
      <c r="G30" s="90"/>
      <c r="H30" s="90"/>
      <c r="I30" s="90"/>
      <c r="J30" s="90"/>
      <c r="K30" s="90"/>
      <c r="L30" s="90"/>
      <c r="M30" s="90"/>
      <c r="N30" s="90"/>
      <c r="O30" s="90"/>
      <c r="P30" s="90"/>
      <c r="Q30" s="90"/>
      <c r="R30" s="90"/>
      <c r="S30" s="90"/>
      <c r="T30" s="90"/>
      <c r="U30" s="90"/>
      <c r="V30" s="90"/>
      <c r="W30" s="90"/>
      <c r="X30" s="90"/>
      <c r="Y30" s="90"/>
      <c r="Z30" s="90"/>
      <c r="AA30" s="90"/>
      <c r="AB30" s="45"/>
      <c r="AC30" s="45"/>
      <c r="AD30" s="45"/>
      <c r="AE30" s="45"/>
      <c r="AF30" s="45"/>
      <c r="AG30" s="20"/>
      <c r="AH30" s="20"/>
      <c r="AI30" s="20"/>
      <c r="AJ30" s="20"/>
      <c r="AK30" s="20"/>
      <c r="AL30" s="20"/>
      <c r="AM30" s="20"/>
      <c r="AN30" s="20"/>
      <c r="AO30" s="20"/>
      <c r="AP30" s="20"/>
      <c r="AQ30" s="20"/>
      <c r="AR30" s="26"/>
      <c r="AS30" s="26"/>
      <c r="AT30" s="26"/>
      <c r="AU30" s="26"/>
      <c r="AV30" s="26"/>
      <c r="AW30" s="26"/>
      <c r="AX30" s="26"/>
      <c r="AY30" s="26"/>
      <c r="AZ30" s="26"/>
      <c r="BA30" s="52"/>
      <c r="BB30" s="52"/>
      <c r="BC30" s="52"/>
      <c r="BD30" s="52"/>
      <c r="BE30" s="245"/>
      <c r="BF30" s="245"/>
      <c r="BG30" s="245"/>
      <c r="BH30" s="245"/>
      <c r="BI30" s="245"/>
    </row>
    <row r="31" spans="1:62" x14ac:dyDescent="0.25">
      <c r="A31" s="25" t="s">
        <v>337</v>
      </c>
      <c r="B31" s="90"/>
      <c r="C31" s="90"/>
      <c r="D31" s="90"/>
      <c r="E31" s="90"/>
      <c r="F31" s="90"/>
      <c r="G31" s="90"/>
      <c r="H31" s="90"/>
      <c r="I31" s="90"/>
      <c r="J31" s="90"/>
      <c r="K31" s="90"/>
      <c r="L31" s="90"/>
      <c r="M31" s="90"/>
      <c r="N31" s="90"/>
      <c r="O31" s="90"/>
      <c r="P31" s="90"/>
      <c r="Q31" s="90"/>
      <c r="R31" s="90"/>
      <c r="S31" s="90"/>
      <c r="T31" s="90"/>
      <c r="U31" s="90"/>
      <c r="V31" s="90"/>
      <c r="W31" s="90"/>
      <c r="X31" s="90"/>
      <c r="Y31" s="90"/>
      <c r="Z31" s="90"/>
      <c r="AA31" s="90"/>
      <c r="AB31" s="45"/>
      <c r="AC31" s="45"/>
      <c r="AD31" s="45"/>
      <c r="AE31" s="45"/>
      <c r="AF31" s="45"/>
      <c r="AG31" s="20"/>
      <c r="AH31" s="20"/>
      <c r="AI31" s="20"/>
      <c r="AJ31" s="20"/>
      <c r="AK31" s="20"/>
      <c r="AL31" s="20"/>
      <c r="AM31" s="20"/>
      <c r="AN31" s="20"/>
      <c r="AO31" s="20"/>
      <c r="AP31" s="20"/>
      <c r="AQ31" s="20"/>
      <c r="AR31" s="26"/>
      <c r="AS31" s="26"/>
      <c r="AT31" s="26"/>
      <c r="AU31" s="26"/>
      <c r="AV31" s="26"/>
      <c r="AW31" s="26"/>
      <c r="AX31" s="26"/>
      <c r="AY31" s="26"/>
      <c r="AZ31" s="26"/>
      <c r="BA31" s="52"/>
      <c r="BB31" s="52"/>
      <c r="BC31" s="52"/>
      <c r="BD31" s="52"/>
      <c r="BE31" s="245"/>
      <c r="BF31" s="245"/>
      <c r="BG31" s="245"/>
      <c r="BH31" s="245"/>
      <c r="BI31" s="245"/>
    </row>
    <row r="32" spans="1:62" x14ac:dyDescent="0.25">
      <c r="A32" s="18" t="s">
        <v>338</v>
      </c>
      <c r="B32" s="90"/>
      <c r="C32" s="90"/>
      <c r="D32" s="90"/>
      <c r="E32" s="90"/>
      <c r="F32" s="90"/>
      <c r="G32" s="90"/>
      <c r="H32" s="90"/>
      <c r="I32" s="90"/>
      <c r="J32" s="90"/>
      <c r="K32" s="90"/>
      <c r="L32" s="90"/>
      <c r="M32" s="90"/>
      <c r="N32" s="90"/>
      <c r="O32" s="90"/>
      <c r="P32" s="90"/>
      <c r="Q32" s="90"/>
      <c r="R32" s="90"/>
      <c r="S32" s="90"/>
      <c r="T32" s="90"/>
      <c r="U32" s="90"/>
      <c r="V32" s="90"/>
      <c r="W32" s="90"/>
      <c r="X32" s="90"/>
      <c r="Y32" s="90"/>
      <c r="Z32" s="90"/>
      <c r="AA32" s="90"/>
      <c r="AB32" s="45"/>
      <c r="AC32" s="45"/>
      <c r="AD32" s="45"/>
      <c r="AE32" s="45"/>
      <c r="AF32" s="45"/>
      <c r="AG32" s="20"/>
      <c r="AH32" s="20"/>
      <c r="AI32" s="20"/>
      <c r="AJ32" s="20"/>
      <c r="AK32" s="20"/>
      <c r="AL32" s="20"/>
      <c r="AM32" s="20"/>
      <c r="AN32" s="20"/>
      <c r="AO32" s="20"/>
      <c r="AP32" s="20"/>
      <c r="AQ32" s="20"/>
      <c r="AR32" s="26"/>
      <c r="AS32" s="26"/>
      <c r="AT32" s="26"/>
      <c r="AU32" s="26"/>
      <c r="AV32" s="26"/>
      <c r="AW32" s="26"/>
      <c r="AX32" s="26"/>
      <c r="AY32" s="26"/>
      <c r="AZ32" s="26"/>
      <c r="BA32" s="52"/>
      <c r="BB32" s="52"/>
      <c r="BC32" s="52"/>
      <c r="BD32" s="52"/>
      <c r="BE32" s="245"/>
      <c r="BF32" s="245"/>
      <c r="BG32" s="245"/>
      <c r="BH32" s="245"/>
      <c r="BI32" s="245"/>
    </row>
    <row r="33" spans="1:61" x14ac:dyDescent="0.25">
      <c r="A33" s="27" t="s">
        <v>95</v>
      </c>
      <c r="B33" s="52" t="s">
        <v>153</v>
      </c>
      <c r="C33" s="52" t="s">
        <v>153</v>
      </c>
      <c r="D33" s="52" t="s">
        <v>153</v>
      </c>
      <c r="E33" s="52" t="s">
        <v>153</v>
      </c>
      <c r="F33" s="52" t="s">
        <v>153</v>
      </c>
      <c r="G33" s="52" t="s">
        <v>153</v>
      </c>
      <c r="H33" s="52" t="s">
        <v>153</v>
      </c>
      <c r="I33" s="52" t="s">
        <v>153</v>
      </c>
      <c r="J33" s="52" t="s">
        <v>153</v>
      </c>
      <c r="K33" s="52" t="s">
        <v>153</v>
      </c>
      <c r="L33" s="52" t="s">
        <v>153</v>
      </c>
      <c r="M33" s="52" t="s">
        <v>153</v>
      </c>
      <c r="N33" s="52" t="s">
        <v>153</v>
      </c>
      <c r="O33" s="52" t="s">
        <v>153</v>
      </c>
      <c r="P33" s="52" t="s">
        <v>153</v>
      </c>
      <c r="Q33" s="52" t="s">
        <v>153</v>
      </c>
      <c r="R33" s="52" t="s">
        <v>153</v>
      </c>
      <c r="S33" s="52" t="s">
        <v>153</v>
      </c>
      <c r="T33" s="52" t="s">
        <v>153</v>
      </c>
      <c r="U33" s="52" t="s">
        <v>153</v>
      </c>
      <c r="V33" s="52" t="s">
        <v>153</v>
      </c>
      <c r="W33" s="52" t="s">
        <v>153</v>
      </c>
      <c r="X33" s="52" t="s">
        <v>153</v>
      </c>
      <c r="Y33" s="52" t="s">
        <v>153</v>
      </c>
      <c r="Z33" s="52" t="s">
        <v>153</v>
      </c>
      <c r="AA33" s="52" t="s">
        <v>153</v>
      </c>
      <c r="AB33" s="52" t="s">
        <v>153</v>
      </c>
      <c r="AC33" s="52" t="s">
        <v>153</v>
      </c>
      <c r="AD33" s="52" t="s">
        <v>153</v>
      </c>
      <c r="AE33" s="52" t="s">
        <v>153</v>
      </c>
      <c r="AF33" s="52" t="s">
        <v>153</v>
      </c>
      <c r="AG33" s="52" t="s">
        <v>153</v>
      </c>
      <c r="AH33" s="52" t="s">
        <v>153</v>
      </c>
      <c r="AI33" s="24">
        <v>44.300000000000004</v>
      </c>
      <c r="AJ33" s="24">
        <v>45.8</v>
      </c>
      <c r="AK33" s="24">
        <v>45.900000000000006</v>
      </c>
      <c r="AL33" s="24">
        <v>45.900000000000006</v>
      </c>
      <c r="AM33" s="24">
        <v>43.400000000000006</v>
      </c>
      <c r="AN33" s="24">
        <v>42.5</v>
      </c>
      <c r="AO33" s="24">
        <v>43.400000000000006</v>
      </c>
      <c r="AP33" s="24">
        <v>43</v>
      </c>
      <c r="AQ33" s="24">
        <v>43.5</v>
      </c>
      <c r="AR33" s="24">
        <v>43.7</v>
      </c>
      <c r="AS33" s="24">
        <v>44.7</v>
      </c>
      <c r="AT33" s="24">
        <v>44.7</v>
      </c>
      <c r="AU33" s="24">
        <v>45.300000000000004</v>
      </c>
      <c r="AV33" s="24">
        <v>44</v>
      </c>
      <c r="AW33" s="24">
        <v>44.1</v>
      </c>
      <c r="AX33" s="24">
        <v>44.1</v>
      </c>
      <c r="AY33" s="24">
        <v>45.1</v>
      </c>
      <c r="AZ33" s="24">
        <v>44.900000000000006</v>
      </c>
      <c r="BA33" s="52">
        <v>44.400000000000006</v>
      </c>
      <c r="BB33" s="52">
        <v>44.400000000000006</v>
      </c>
      <c r="BC33" s="52">
        <v>44.7</v>
      </c>
      <c r="BD33" s="52">
        <v>43.6</v>
      </c>
      <c r="BE33" s="245">
        <v>43.2</v>
      </c>
      <c r="BF33" s="245">
        <v>43.800000000000004</v>
      </c>
      <c r="BG33" s="245">
        <v>44.300000000000004</v>
      </c>
      <c r="BH33" s="245">
        <v>44.2</v>
      </c>
      <c r="BI33" s="245">
        <v>44.400000000000006</v>
      </c>
    </row>
    <row r="34" spans="1:61" x14ac:dyDescent="0.25">
      <c r="A34" s="27" t="s">
        <v>339</v>
      </c>
      <c r="B34" s="52" t="s">
        <v>153</v>
      </c>
      <c r="C34" s="52" t="s">
        <v>153</v>
      </c>
      <c r="D34" s="52" t="s">
        <v>153</v>
      </c>
      <c r="E34" s="52" t="s">
        <v>153</v>
      </c>
      <c r="F34" s="52" t="s">
        <v>153</v>
      </c>
      <c r="G34" s="52" t="s">
        <v>153</v>
      </c>
      <c r="H34" s="52" t="s">
        <v>153</v>
      </c>
      <c r="I34" s="52" t="s">
        <v>153</v>
      </c>
      <c r="J34" s="52" t="s">
        <v>153</v>
      </c>
      <c r="K34" s="52" t="s">
        <v>153</v>
      </c>
      <c r="L34" s="52" t="s">
        <v>153</v>
      </c>
      <c r="M34" s="52" t="s">
        <v>153</v>
      </c>
      <c r="N34" s="52" t="s">
        <v>153</v>
      </c>
      <c r="O34" s="52" t="s">
        <v>153</v>
      </c>
      <c r="P34" s="52" t="s">
        <v>153</v>
      </c>
      <c r="Q34" s="52" t="s">
        <v>153</v>
      </c>
      <c r="R34" s="52" t="s">
        <v>153</v>
      </c>
      <c r="S34" s="52" t="s">
        <v>153</v>
      </c>
      <c r="T34" s="52" t="s">
        <v>153</v>
      </c>
      <c r="U34" s="52" t="s">
        <v>153</v>
      </c>
      <c r="V34" s="52" t="s">
        <v>153</v>
      </c>
      <c r="W34" s="52" t="s">
        <v>153</v>
      </c>
      <c r="X34" s="52" t="s">
        <v>153</v>
      </c>
      <c r="Y34" s="52" t="s">
        <v>153</v>
      </c>
      <c r="Z34" s="52" t="s">
        <v>153</v>
      </c>
      <c r="AA34" s="52" t="s">
        <v>153</v>
      </c>
      <c r="AB34" s="52" t="s">
        <v>153</v>
      </c>
      <c r="AC34" s="52" t="s">
        <v>153</v>
      </c>
      <c r="AD34" s="52" t="s">
        <v>153</v>
      </c>
      <c r="AE34" s="52" t="s">
        <v>153</v>
      </c>
      <c r="AF34" s="52" t="s">
        <v>153</v>
      </c>
      <c r="AG34" s="52" t="s">
        <v>153</v>
      </c>
      <c r="AH34" s="52" t="s">
        <v>153</v>
      </c>
      <c r="AI34" s="24">
        <v>20.900000000000002</v>
      </c>
      <c r="AJ34" s="24">
        <v>21.5</v>
      </c>
      <c r="AK34" s="24">
        <v>21.6</v>
      </c>
      <c r="AL34" s="24">
        <v>21.200000000000003</v>
      </c>
      <c r="AM34" s="24">
        <v>19.400000000000002</v>
      </c>
      <c r="AN34" s="24">
        <v>19.200000000000003</v>
      </c>
      <c r="AO34" s="24">
        <v>20.100000000000001</v>
      </c>
      <c r="AP34" s="24">
        <v>20.3</v>
      </c>
      <c r="AQ34" s="24">
        <v>20</v>
      </c>
      <c r="AR34" s="24">
        <v>20.200000000000003</v>
      </c>
      <c r="AS34" s="24">
        <v>20.8</v>
      </c>
      <c r="AT34" s="24">
        <v>20.6</v>
      </c>
      <c r="AU34" s="24">
        <v>21.700000000000003</v>
      </c>
      <c r="AV34" s="24">
        <v>20.3</v>
      </c>
      <c r="AW34" s="24">
        <v>20.400000000000002</v>
      </c>
      <c r="AX34" s="24">
        <v>20.3</v>
      </c>
      <c r="AY34" s="24">
        <v>20.5</v>
      </c>
      <c r="AZ34" s="24">
        <v>20.8</v>
      </c>
      <c r="BA34" s="52">
        <v>21.200000000000003</v>
      </c>
      <c r="BB34" s="52">
        <v>21.1</v>
      </c>
      <c r="BC34" s="52">
        <v>21.400000000000002</v>
      </c>
      <c r="BD34" s="52">
        <v>21.5</v>
      </c>
      <c r="BE34" s="245">
        <v>21.3</v>
      </c>
      <c r="BF34" s="245">
        <v>21.3</v>
      </c>
      <c r="BG34" s="245">
        <v>21.5</v>
      </c>
      <c r="BH34" s="245">
        <v>21.5</v>
      </c>
      <c r="BI34" s="245">
        <v>21.6</v>
      </c>
    </row>
    <row r="35" spans="1:61" x14ac:dyDescent="0.25">
      <c r="A35" s="8" t="s">
        <v>340</v>
      </c>
      <c r="B35" s="52" t="s">
        <v>153</v>
      </c>
      <c r="C35" s="52" t="s">
        <v>153</v>
      </c>
      <c r="D35" s="52" t="s">
        <v>153</v>
      </c>
      <c r="E35" s="52" t="s">
        <v>153</v>
      </c>
      <c r="F35" s="52" t="s">
        <v>153</v>
      </c>
      <c r="G35" s="52" t="s">
        <v>153</v>
      </c>
      <c r="H35" s="52" t="s">
        <v>153</v>
      </c>
      <c r="I35" s="52" t="s">
        <v>153</v>
      </c>
      <c r="J35" s="52" t="s">
        <v>153</v>
      </c>
      <c r="K35" s="52" t="s">
        <v>153</v>
      </c>
      <c r="L35" s="52" t="s">
        <v>153</v>
      </c>
      <c r="M35" s="52" t="s">
        <v>153</v>
      </c>
      <c r="N35" s="52" t="s">
        <v>153</v>
      </c>
      <c r="O35" s="52" t="s">
        <v>153</v>
      </c>
      <c r="P35" s="52" t="s">
        <v>153</v>
      </c>
      <c r="Q35" s="52" t="s">
        <v>153</v>
      </c>
      <c r="R35" s="52" t="s">
        <v>153</v>
      </c>
      <c r="S35" s="52" t="s">
        <v>153</v>
      </c>
      <c r="T35" s="52" t="s">
        <v>153</v>
      </c>
      <c r="U35" s="52" t="s">
        <v>153</v>
      </c>
      <c r="V35" s="52" t="s">
        <v>153</v>
      </c>
      <c r="W35" s="52" t="s">
        <v>153</v>
      </c>
      <c r="X35" s="52" t="s">
        <v>153</v>
      </c>
      <c r="Y35" s="52" t="s">
        <v>153</v>
      </c>
      <c r="Z35" s="52" t="s">
        <v>153</v>
      </c>
      <c r="AA35" s="52" t="s">
        <v>153</v>
      </c>
      <c r="AB35" s="52" t="s">
        <v>153</v>
      </c>
      <c r="AC35" s="52" t="s">
        <v>153</v>
      </c>
      <c r="AD35" s="52" t="s">
        <v>153</v>
      </c>
      <c r="AE35" s="52" t="s">
        <v>153</v>
      </c>
      <c r="AF35" s="52" t="s">
        <v>153</v>
      </c>
      <c r="AG35" s="52" t="s">
        <v>153</v>
      </c>
      <c r="AH35" s="52" t="s">
        <v>153</v>
      </c>
      <c r="AI35" s="24">
        <v>8</v>
      </c>
      <c r="AJ35" s="24">
        <v>8.8000000000000007</v>
      </c>
      <c r="AK35" s="24">
        <v>8.8000000000000007</v>
      </c>
      <c r="AL35" s="24">
        <v>8.4</v>
      </c>
      <c r="AM35" s="24">
        <v>7.3000000000000007</v>
      </c>
      <c r="AN35" s="24">
        <v>7.4</v>
      </c>
      <c r="AO35" s="24">
        <v>8.1</v>
      </c>
      <c r="AP35" s="24">
        <v>8.3000000000000007</v>
      </c>
      <c r="AQ35" s="24">
        <v>7.3000000000000007</v>
      </c>
      <c r="AR35" s="24">
        <v>7.4</v>
      </c>
      <c r="AS35" s="24">
        <v>7.5</v>
      </c>
      <c r="AT35" s="24">
        <v>7.6000000000000005</v>
      </c>
      <c r="AU35" s="24">
        <v>7.5</v>
      </c>
      <c r="AV35" s="24">
        <v>6.3000000000000007</v>
      </c>
      <c r="AW35" s="24">
        <v>6.2</v>
      </c>
      <c r="AX35" s="24">
        <v>5.9</v>
      </c>
      <c r="AY35" s="24">
        <v>5.7</v>
      </c>
      <c r="AZ35" s="24">
        <v>5.7</v>
      </c>
      <c r="BA35" s="52">
        <v>6</v>
      </c>
      <c r="BB35" s="52">
        <v>6.1000000000000005</v>
      </c>
      <c r="BC35" s="52">
        <v>6</v>
      </c>
      <c r="BD35" s="52">
        <v>6.2</v>
      </c>
      <c r="BE35" s="245">
        <v>6.1000000000000005</v>
      </c>
      <c r="BF35" s="245">
        <v>6.2</v>
      </c>
      <c r="BG35" s="245">
        <v>6.2</v>
      </c>
      <c r="BH35" s="245">
        <v>6.2</v>
      </c>
      <c r="BI35" s="245">
        <v>6.2</v>
      </c>
    </row>
    <row r="36" spans="1:61" x14ac:dyDescent="0.25">
      <c r="A36" s="8" t="s">
        <v>341</v>
      </c>
      <c r="B36" s="52" t="s">
        <v>153</v>
      </c>
      <c r="C36" s="52" t="s">
        <v>153</v>
      </c>
      <c r="D36" s="52" t="s">
        <v>153</v>
      </c>
      <c r="E36" s="52" t="s">
        <v>153</v>
      </c>
      <c r="F36" s="52" t="s">
        <v>153</v>
      </c>
      <c r="G36" s="52" t="s">
        <v>153</v>
      </c>
      <c r="H36" s="52" t="s">
        <v>153</v>
      </c>
      <c r="I36" s="52" t="s">
        <v>153</v>
      </c>
      <c r="J36" s="52" t="s">
        <v>153</v>
      </c>
      <c r="K36" s="52" t="s">
        <v>153</v>
      </c>
      <c r="L36" s="52" t="s">
        <v>153</v>
      </c>
      <c r="M36" s="52" t="s">
        <v>153</v>
      </c>
      <c r="N36" s="52" t="s">
        <v>153</v>
      </c>
      <c r="O36" s="52" t="s">
        <v>153</v>
      </c>
      <c r="P36" s="52" t="s">
        <v>153</v>
      </c>
      <c r="Q36" s="52" t="s">
        <v>153</v>
      </c>
      <c r="R36" s="52" t="s">
        <v>153</v>
      </c>
      <c r="S36" s="52" t="s">
        <v>153</v>
      </c>
      <c r="T36" s="52" t="s">
        <v>153</v>
      </c>
      <c r="U36" s="52" t="s">
        <v>153</v>
      </c>
      <c r="V36" s="52" t="s">
        <v>153</v>
      </c>
      <c r="W36" s="52" t="s">
        <v>153</v>
      </c>
      <c r="X36" s="52" t="s">
        <v>153</v>
      </c>
      <c r="Y36" s="52" t="s">
        <v>153</v>
      </c>
      <c r="Z36" s="52" t="s">
        <v>153</v>
      </c>
      <c r="AA36" s="52" t="s">
        <v>153</v>
      </c>
      <c r="AB36" s="52" t="s">
        <v>153</v>
      </c>
      <c r="AC36" s="52" t="s">
        <v>153</v>
      </c>
      <c r="AD36" s="52" t="s">
        <v>153</v>
      </c>
      <c r="AE36" s="52" t="s">
        <v>153</v>
      </c>
      <c r="AF36" s="52" t="s">
        <v>153</v>
      </c>
      <c r="AG36" s="52" t="s">
        <v>153</v>
      </c>
      <c r="AH36" s="52" t="s">
        <v>153</v>
      </c>
      <c r="AI36" s="24">
        <v>9.3000000000000007</v>
      </c>
      <c r="AJ36" s="24">
        <v>9.3000000000000007</v>
      </c>
      <c r="AK36" s="24">
        <v>9.5</v>
      </c>
      <c r="AL36" s="24">
        <v>9.2000000000000011</v>
      </c>
      <c r="AM36" s="24">
        <v>8.9</v>
      </c>
      <c r="AN36" s="24">
        <v>8.7000000000000011</v>
      </c>
      <c r="AO36" s="24">
        <v>8.9</v>
      </c>
      <c r="AP36" s="24">
        <v>8.9</v>
      </c>
      <c r="AQ36" s="24">
        <v>9.4</v>
      </c>
      <c r="AR36" s="24">
        <v>9.6000000000000014</v>
      </c>
      <c r="AS36" s="24">
        <v>10.200000000000001</v>
      </c>
      <c r="AT36" s="24">
        <v>10</v>
      </c>
      <c r="AU36" s="24">
        <v>11.100000000000001</v>
      </c>
      <c r="AV36" s="24">
        <v>10.700000000000001</v>
      </c>
      <c r="AW36" s="24">
        <v>11.100000000000001</v>
      </c>
      <c r="AX36" s="24">
        <v>11</v>
      </c>
      <c r="AY36" s="24">
        <v>11.4</v>
      </c>
      <c r="AZ36" s="24">
        <v>11.700000000000001</v>
      </c>
      <c r="BA36" s="52">
        <v>11.5</v>
      </c>
      <c r="BB36" s="52">
        <v>11.200000000000001</v>
      </c>
      <c r="BC36" s="52">
        <v>11.4</v>
      </c>
      <c r="BD36" s="52">
        <v>11.5</v>
      </c>
      <c r="BE36" s="245">
        <v>11.600000000000001</v>
      </c>
      <c r="BF36" s="245">
        <v>11.5</v>
      </c>
      <c r="BG36" s="245">
        <v>11.600000000000001</v>
      </c>
      <c r="BH36" s="245">
        <v>11.600000000000001</v>
      </c>
      <c r="BI36" s="245">
        <v>11.600000000000001</v>
      </c>
    </row>
    <row r="37" spans="1:61" x14ac:dyDescent="0.25">
      <c r="A37" s="27" t="s">
        <v>342</v>
      </c>
      <c r="B37" s="52" t="s">
        <v>153</v>
      </c>
      <c r="C37" s="52" t="s">
        <v>153</v>
      </c>
      <c r="D37" s="52" t="s">
        <v>153</v>
      </c>
      <c r="E37" s="52" t="s">
        <v>153</v>
      </c>
      <c r="F37" s="52" t="s">
        <v>153</v>
      </c>
      <c r="G37" s="52" t="s">
        <v>153</v>
      </c>
      <c r="H37" s="52" t="s">
        <v>153</v>
      </c>
      <c r="I37" s="52" t="s">
        <v>153</v>
      </c>
      <c r="J37" s="52" t="s">
        <v>153</v>
      </c>
      <c r="K37" s="52" t="s">
        <v>153</v>
      </c>
      <c r="L37" s="52" t="s">
        <v>153</v>
      </c>
      <c r="M37" s="52" t="s">
        <v>153</v>
      </c>
      <c r="N37" s="52" t="s">
        <v>153</v>
      </c>
      <c r="O37" s="52" t="s">
        <v>153</v>
      </c>
      <c r="P37" s="52" t="s">
        <v>153</v>
      </c>
      <c r="Q37" s="52" t="s">
        <v>153</v>
      </c>
      <c r="R37" s="52" t="s">
        <v>153</v>
      </c>
      <c r="S37" s="52" t="s">
        <v>153</v>
      </c>
      <c r="T37" s="52" t="s">
        <v>153</v>
      </c>
      <c r="U37" s="52" t="s">
        <v>153</v>
      </c>
      <c r="V37" s="52" t="s">
        <v>153</v>
      </c>
      <c r="W37" s="52" t="s">
        <v>153</v>
      </c>
      <c r="X37" s="52" t="s">
        <v>153</v>
      </c>
      <c r="Y37" s="52" t="s">
        <v>153</v>
      </c>
      <c r="Z37" s="52" t="s">
        <v>153</v>
      </c>
      <c r="AA37" s="52" t="s">
        <v>153</v>
      </c>
      <c r="AB37" s="52" t="s">
        <v>153</v>
      </c>
      <c r="AC37" s="52" t="s">
        <v>153</v>
      </c>
      <c r="AD37" s="52" t="s">
        <v>153</v>
      </c>
      <c r="AE37" s="52" t="s">
        <v>153</v>
      </c>
      <c r="AF37" s="52" t="s">
        <v>153</v>
      </c>
      <c r="AG37" s="52" t="s">
        <v>153</v>
      </c>
      <c r="AH37" s="52" t="s">
        <v>153</v>
      </c>
      <c r="AI37" s="24">
        <v>2.9000000000000004</v>
      </c>
      <c r="AJ37" s="24">
        <v>2.7</v>
      </c>
      <c r="AK37" s="24">
        <v>2.7</v>
      </c>
      <c r="AL37" s="24">
        <v>2.9000000000000004</v>
      </c>
      <c r="AM37" s="24">
        <v>2.8000000000000003</v>
      </c>
      <c r="AN37" s="24">
        <v>2.6</v>
      </c>
      <c r="AO37" s="24">
        <v>2.7</v>
      </c>
      <c r="AP37" s="24">
        <v>2.8000000000000003</v>
      </c>
      <c r="AQ37" s="24">
        <v>2.9000000000000004</v>
      </c>
      <c r="AR37" s="24">
        <v>2.9000000000000004</v>
      </c>
      <c r="AS37" s="24">
        <v>2.7</v>
      </c>
      <c r="AT37" s="24">
        <v>2.6</v>
      </c>
      <c r="AU37" s="24">
        <v>2.6</v>
      </c>
      <c r="AV37" s="24">
        <v>2.5</v>
      </c>
      <c r="AW37" s="24">
        <v>2.7</v>
      </c>
      <c r="AX37" s="24">
        <v>2.9000000000000004</v>
      </c>
      <c r="AY37" s="24">
        <v>3</v>
      </c>
      <c r="AZ37" s="24">
        <v>3</v>
      </c>
      <c r="BA37" s="52">
        <v>3.3000000000000003</v>
      </c>
      <c r="BB37" s="52">
        <v>3.4000000000000004</v>
      </c>
      <c r="BC37" s="52">
        <v>3.6</v>
      </c>
      <c r="BD37" s="52">
        <v>3.3000000000000003</v>
      </c>
      <c r="BE37" s="245">
        <v>3.3000000000000003</v>
      </c>
      <c r="BF37" s="245">
        <v>3.3000000000000003</v>
      </c>
      <c r="BG37" s="245">
        <v>3.3000000000000003</v>
      </c>
      <c r="BH37" s="245">
        <v>3.3000000000000003</v>
      </c>
      <c r="BI37" s="245">
        <v>3.3000000000000003</v>
      </c>
    </row>
    <row r="38" spans="1:61" x14ac:dyDescent="0.25">
      <c r="A38" s="8" t="s">
        <v>343</v>
      </c>
      <c r="B38" s="52" t="s">
        <v>153</v>
      </c>
      <c r="C38" s="52" t="s">
        <v>153</v>
      </c>
      <c r="D38" s="52" t="s">
        <v>153</v>
      </c>
      <c r="E38" s="52" t="s">
        <v>153</v>
      </c>
      <c r="F38" s="52" t="s">
        <v>153</v>
      </c>
      <c r="G38" s="52" t="s">
        <v>153</v>
      </c>
      <c r="H38" s="52" t="s">
        <v>153</v>
      </c>
      <c r="I38" s="52" t="s">
        <v>153</v>
      </c>
      <c r="J38" s="52" t="s">
        <v>153</v>
      </c>
      <c r="K38" s="52" t="s">
        <v>153</v>
      </c>
      <c r="L38" s="52" t="s">
        <v>153</v>
      </c>
      <c r="M38" s="52" t="s">
        <v>153</v>
      </c>
      <c r="N38" s="52" t="s">
        <v>153</v>
      </c>
      <c r="O38" s="52" t="s">
        <v>153</v>
      </c>
      <c r="P38" s="52" t="s">
        <v>153</v>
      </c>
      <c r="Q38" s="52" t="s">
        <v>153</v>
      </c>
      <c r="R38" s="52" t="s">
        <v>153</v>
      </c>
      <c r="S38" s="52" t="s">
        <v>153</v>
      </c>
      <c r="T38" s="52" t="s">
        <v>153</v>
      </c>
      <c r="U38" s="52" t="s">
        <v>153</v>
      </c>
      <c r="V38" s="52" t="s">
        <v>153</v>
      </c>
      <c r="W38" s="52" t="s">
        <v>153</v>
      </c>
      <c r="X38" s="52" t="s">
        <v>153</v>
      </c>
      <c r="Y38" s="52" t="s">
        <v>153</v>
      </c>
      <c r="Z38" s="52" t="s">
        <v>153</v>
      </c>
      <c r="AA38" s="52" t="s">
        <v>153</v>
      </c>
      <c r="AB38" s="52" t="s">
        <v>153</v>
      </c>
      <c r="AC38" s="52" t="s">
        <v>153</v>
      </c>
      <c r="AD38" s="52" t="s">
        <v>153</v>
      </c>
      <c r="AE38" s="52" t="s">
        <v>153</v>
      </c>
      <c r="AF38" s="52" t="s">
        <v>153</v>
      </c>
      <c r="AG38" s="52" t="s">
        <v>153</v>
      </c>
      <c r="AH38" s="52" t="s">
        <v>153</v>
      </c>
      <c r="AI38" s="24">
        <v>0.70000000000000107</v>
      </c>
      <c r="AJ38" s="24">
        <v>0.6999999999999984</v>
      </c>
      <c r="AK38" s="24">
        <v>0.60000000000000053</v>
      </c>
      <c r="AL38" s="24">
        <v>0.70000000000000107</v>
      </c>
      <c r="AM38" s="24">
        <v>0.4000000000000008</v>
      </c>
      <c r="AN38" s="24">
        <v>0.50000000000000133</v>
      </c>
      <c r="AO38" s="24">
        <v>0.40000000000000124</v>
      </c>
      <c r="AP38" s="24">
        <v>0.29999999999999938</v>
      </c>
      <c r="AQ38" s="24">
        <v>0.39999999999999858</v>
      </c>
      <c r="AR38" s="24">
        <v>0.30000000000000071</v>
      </c>
      <c r="AS38" s="24">
        <v>0.39999999999999947</v>
      </c>
      <c r="AT38" s="24">
        <v>0.4</v>
      </c>
      <c r="AU38" s="24">
        <v>0.4</v>
      </c>
      <c r="AV38" s="24">
        <v>0.8</v>
      </c>
      <c r="AW38" s="24">
        <v>0.4</v>
      </c>
      <c r="AX38" s="24">
        <v>0.4</v>
      </c>
      <c r="AY38" s="24">
        <v>0.4</v>
      </c>
      <c r="AZ38" s="24">
        <v>0.4</v>
      </c>
      <c r="BA38" s="52">
        <v>0.4</v>
      </c>
      <c r="BB38" s="52">
        <v>0.4</v>
      </c>
      <c r="BC38" s="52">
        <v>0.4</v>
      </c>
      <c r="BD38" s="52">
        <v>0.4</v>
      </c>
      <c r="BE38" s="245">
        <v>0.4</v>
      </c>
      <c r="BF38" s="245">
        <v>0.4</v>
      </c>
      <c r="BG38" s="245">
        <v>0.4</v>
      </c>
      <c r="BH38" s="245">
        <v>0.4</v>
      </c>
      <c r="BI38" s="245">
        <v>0.4</v>
      </c>
    </row>
    <row r="39" spans="1:61" x14ac:dyDescent="0.25">
      <c r="A39" s="27" t="s">
        <v>344</v>
      </c>
      <c r="B39" s="52" t="s">
        <v>153</v>
      </c>
      <c r="C39" s="52" t="s">
        <v>153</v>
      </c>
      <c r="D39" s="52" t="s">
        <v>153</v>
      </c>
      <c r="E39" s="52" t="s">
        <v>153</v>
      </c>
      <c r="F39" s="52" t="s">
        <v>153</v>
      </c>
      <c r="G39" s="52" t="s">
        <v>153</v>
      </c>
      <c r="H39" s="52" t="s">
        <v>153</v>
      </c>
      <c r="I39" s="52" t="s">
        <v>153</v>
      </c>
      <c r="J39" s="52" t="s">
        <v>153</v>
      </c>
      <c r="K39" s="52" t="s">
        <v>153</v>
      </c>
      <c r="L39" s="52" t="s">
        <v>153</v>
      </c>
      <c r="M39" s="52" t="s">
        <v>153</v>
      </c>
      <c r="N39" s="52" t="s">
        <v>153</v>
      </c>
      <c r="O39" s="52" t="s">
        <v>153</v>
      </c>
      <c r="P39" s="52" t="s">
        <v>153</v>
      </c>
      <c r="Q39" s="52" t="s">
        <v>153</v>
      </c>
      <c r="R39" s="52" t="s">
        <v>153</v>
      </c>
      <c r="S39" s="52" t="s">
        <v>153</v>
      </c>
      <c r="T39" s="52" t="s">
        <v>153</v>
      </c>
      <c r="U39" s="52" t="s">
        <v>153</v>
      </c>
      <c r="V39" s="52" t="s">
        <v>153</v>
      </c>
      <c r="W39" s="52" t="s">
        <v>153</v>
      </c>
      <c r="X39" s="52" t="s">
        <v>153</v>
      </c>
      <c r="Y39" s="52" t="s">
        <v>153</v>
      </c>
      <c r="Z39" s="52" t="s">
        <v>153</v>
      </c>
      <c r="AA39" s="52" t="s">
        <v>153</v>
      </c>
      <c r="AB39" s="52" t="s">
        <v>153</v>
      </c>
      <c r="AC39" s="52" t="s">
        <v>153</v>
      </c>
      <c r="AD39" s="52" t="s">
        <v>153</v>
      </c>
      <c r="AE39" s="52" t="s">
        <v>153</v>
      </c>
      <c r="AF39" s="52" t="s">
        <v>153</v>
      </c>
      <c r="AG39" s="52" t="s">
        <v>153</v>
      </c>
      <c r="AH39" s="52" t="s">
        <v>153</v>
      </c>
      <c r="AI39" s="24">
        <v>23.400000000000002</v>
      </c>
      <c r="AJ39" s="24">
        <v>24.3</v>
      </c>
      <c r="AK39" s="24">
        <v>24.3</v>
      </c>
      <c r="AL39" s="24">
        <v>24.700000000000003</v>
      </c>
      <c r="AM39" s="24">
        <v>24</v>
      </c>
      <c r="AN39" s="24">
        <v>23.3</v>
      </c>
      <c r="AO39" s="24">
        <v>23.3</v>
      </c>
      <c r="AP39" s="24">
        <v>22.700000000000003</v>
      </c>
      <c r="AQ39" s="24">
        <v>23.5</v>
      </c>
      <c r="AR39" s="24">
        <v>23.5</v>
      </c>
      <c r="AS39" s="24">
        <v>23.900000000000002</v>
      </c>
      <c r="AT39" s="24">
        <v>24.1</v>
      </c>
      <c r="AU39" s="24">
        <v>23.6</v>
      </c>
      <c r="AV39" s="24">
        <v>23.700000000000003</v>
      </c>
      <c r="AW39" s="24">
        <v>23.700000000000003</v>
      </c>
      <c r="AX39" s="24">
        <v>23.8</v>
      </c>
      <c r="AY39" s="24">
        <v>24.6</v>
      </c>
      <c r="AZ39" s="24">
        <v>24.1</v>
      </c>
      <c r="BA39" s="52">
        <v>23.200000000000003</v>
      </c>
      <c r="BB39" s="52">
        <v>23.3</v>
      </c>
      <c r="BC39" s="52">
        <v>23.3</v>
      </c>
      <c r="BD39" s="52">
        <v>22.1</v>
      </c>
      <c r="BE39" s="245">
        <v>21.900000000000002</v>
      </c>
      <c r="BF39" s="245">
        <v>22.400000000000002</v>
      </c>
      <c r="BG39" s="245">
        <v>22.8</v>
      </c>
      <c r="BH39" s="245">
        <v>22.8</v>
      </c>
      <c r="BI39" s="245">
        <v>22.8</v>
      </c>
    </row>
    <row r="40" spans="1:61" x14ac:dyDescent="0.25">
      <c r="A40" s="8" t="s">
        <v>340</v>
      </c>
      <c r="B40" s="52" t="s">
        <v>153</v>
      </c>
      <c r="C40" s="52" t="s">
        <v>153</v>
      </c>
      <c r="D40" s="52" t="s">
        <v>153</v>
      </c>
      <c r="E40" s="52" t="s">
        <v>153</v>
      </c>
      <c r="F40" s="52" t="s">
        <v>153</v>
      </c>
      <c r="G40" s="52" t="s">
        <v>153</v>
      </c>
      <c r="H40" s="52" t="s">
        <v>153</v>
      </c>
      <c r="I40" s="52" t="s">
        <v>153</v>
      </c>
      <c r="J40" s="52" t="s">
        <v>153</v>
      </c>
      <c r="K40" s="52" t="s">
        <v>153</v>
      </c>
      <c r="L40" s="52" t="s">
        <v>153</v>
      </c>
      <c r="M40" s="52" t="s">
        <v>153</v>
      </c>
      <c r="N40" s="52" t="s">
        <v>153</v>
      </c>
      <c r="O40" s="52" t="s">
        <v>153</v>
      </c>
      <c r="P40" s="52" t="s">
        <v>153</v>
      </c>
      <c r="Q40" s="52" t="s">
        <v>153</v>
      </c>
      <c r="R40" s="52" t="s">
        <v>153</v>
      </c>
      <c r="S40" s="52" t="s">
        <v>153</v>
      </c>
      <c r="T40" s="52" t="s">
        <v>153</v>
      </c>
      <c r="U40" s="52" t="s">
        <v>153</v>
      </c>
      <c r="V40" s="52" t="s">
        <v>153</v>
      </c>
      <c r="W40" s="52" t="s">
        <v>153</v>
      </c>
      <c r="X40" s="52" t="s">
        <v>153</v>
      </c>
      <c r="Y40" s="52" t="s">
        <v>153</v>
      </c>
      <c r="Z40" s="52" t="s">
        <v>153</v>
      </c>
      <c r="AA40" s="52" t="s">
        <v>153</v>
      </c>
      <c r="AB40" s="52" t="s">
        <v>153</v>
      </c>
      <c r="AC40" s="52" t="s">
        <v>153</v>
      </c>
      <c r="AD40" s="52" t="s">
        <v>153</v>
      </c>
      <c r="AE40" s="52" t="s">
        <v>153</v>
      </c>
      <c r="AF40" s="52" t="s">
        <v>153</v>
      </c>
      <c r="AG40" s="52" t="s">
        <v>153</v>
      </c>
      <c r="AH40" s="52" t="s">
        <v>153</v>
      </c>
      <c r="AI40" s="24">
        <v>3.2000000000000015</v>
      </c>
      <c r="AJ40" s="24">
        <v>3.9999999999999987</v>
      </c>
      <c r="AK40" s="24">
        <v>4.0999999999999996</v>
      </c>
      <c r="AL40" s="24">
        <v>4.3000000000000016</v>
      </c>
      <c r="AM40" s="24">
        <v>3.9999999999999973</v>
      </c>
      <c r="AN40" s="24">
        <v>4</v>
      </c>
      <c r="AO40" s="24">
        <v>3.8999999999999968</v>
      </c>
      <c r="AP40" s="24">
        <v>4.3000000000000043</v>
      </c>
      <c r="AQ40" s="24">
        <v>4.3000000000000025</v>
      </c>
      <c r="AR40" s="24">
        <v>4.5</v>
      </c>
      <c r="AS40" s="24">
        <v>4.5000000000000009</v>
      </c>
      <c r="AT40" s="24">
        <v>4.5</v>
      </c>
      <c r="AU40" s="24">
        <v>4.2</v>
      </c>
      <c r="AV40" s="24">
        <v>3.9000000000000004</v>
      </c>
      <c r="AW40" s="24">
        <v>4</v>
      </c>
      <c r="AX40" s="24">
        <v>3.9000000000000004</v>
      </c>
      <c r="AY40" s="24">
        <v>4.1000000000000005</v>
      </c>
      <c r="AZ40" s="24">
        <v>4.1000000000000005</v>
      </c>
      <c r="BA40" s="52">
        <v>4.1000000000000005</v>
      </c>
      <c r="BB40" s="52">
        <v>4.3</v>
      </c>
      <c r="BC40" s="52">
        <v>4.5</v>
      </c>
      <c r="BD40" s="52">
        <v>4.6000000000000005</v>
      </c>
      <c r="BE40" s="245">
        <v>4.6000000000000005</v>
      </c>
      <c r="BF40" s="245">
        <v>4.6000000000000005</v>
      </c>
      <c r="BG40" s="245">
        <v>4.7</v>
      </c>
      <c r="BH40" s="245">
        <v>4.7</v>
      </c>
      <c r="BI40" s="245">
        <v>4.7</v>
      </c>
    </row>
    <row r="41" spans="1:61" x14ac:dyDescent="0.25">
      <c r="A41" s="8" t="s">
        <v>341</v>
      </c>
      <c r="B41" s="52" t="s">
        <v>153</v>
      </c>
      <c r="C41" s="52" t="s">
        <v>153</v>
      </c>
      <c r="D41" s="52" t="s">
        <v>153</v>
      </c>
      <c r="E41" s="52" t="s">
        <v>153</v>
      </c>
      <c r="F41" s="52" t="s">
        <v>153</v>
      </c>
      <c r="G41" s="52" t="s">
        <v>153</v>
      </c>
      <c r="H41" s="52" t="s">
        <v>153</v>
      </c>
      <c r="I41" s="52" t="s">
        <v>153</v>
      </c>
      <c r="J41" s="52" t="s">
        <v>153</v>
      </c>
      <c r="K41" s="52" t="s">
        <v>153</v>
      </c>
      <c r="L41" s="52" t="s">
        <v>153</v>
      </c>
      <c r="M41" s="52" t="s">
        <v>153</v>
      </c>
      <c r="N41" s="52" t="s">
        <v>153</v>
      </c>
      <c r="O41" s="52" t="s">
        <v>153</v>
      </c>
      <c r="P41" s="52" t="s">
        <v>153</v>
      </c>
      <c r="Q41" s="52" t="s">
        <v>153</v>
      </c>
      <c r="R41" s="52" t="s">
        <v>153</v>
      </c>
      <c r="S41" s="52" t="s">
        <v>153</v>
      </c>
      <c r="T41" s="52" t="s">
        <v>153</v>
      </c>
      <c r="U41" s="52" t="s">
        <v>153</v>
      </c>
      <c r="V41" s="52" t="s">
        <v>153</v>
      </c>
      <c r="W41" s="52" t="s">
        <v>153</v>
      </c>
      <c r="X41" s="52" t="s">
        <v>153</v>
      </c>
      <c r="Y41" s="52" t="s">
        <v>153</v>
      </c>
      <c r="Z41" s="52" t="s">
        <v>153</v>
      </c>
      <c r="AA41" s="52" t="s">
        <v>153</v>
      </c>
      <c r="AB41" s="52" t="s">
        <v>153</v>
      </c>
      <c r="AC41" s="52" t="s">
        <v>153</v>
      </c>
      <c r="AD41" s="52" t="s">
        <v>153</v>
      </c>
      <c r="AE41" s="52" t="s">
        <v>153</v>
      </c>
      <c r="AF41" s="52" t="s">
        <v>153</v>
      </c>
      <c r="AG41" s="52" t="s">
        <v>153</v>
      </c>
      <c r="AH41" s="52" t="s">
        <v>153</v>
      </c>
      <c r="AI41" s="24">
        <v>4</v>
      </c>
      <c r="AJ41" s="24">
        <v>4.3</v>
      </c>
      <c r="AK41" s="24">
        <v>4.2</v>
      </c>
      <c r="AL41" s="24">
        <v>4.1000000000000005</v>
      </c>
      <c r="AM41" s="24">
        <v>4.3</v>
      </c>
      <c r="AN41" s="24">
        <v>4</v>
      </c>
      <c r="AO41" s="24">
        <v>3.9000000000000004</v>
      </c>
      <c r="AP41" s="24">
        <v>2.7</v>
      </c>
      <c r="AQ41" s="24">
        <v>2.9000000000000004</v>
      </c>
      <c r="AR41" s="24">
        <v>3</v>
      </c>
      <c r="AS41" s="24">
        <v>3.1</v>
      </c>
      <c r="AT41" s="24">
        <v>3.1</v>
      </c>
      <c r="AU41" s="24">
        <v>2.7</v>
      </c>
      <c r="AV41" s="24">
        <v>2.9000000000000004</v>
      </c>
      <c r="AW41" s="24">
        <v>2.9000000000000004</v>
      </c>
      <c r="AX41" s="24">
        <v>3</v>
      </c>
      <c r="AY41" s="24">
        <v>3.2</v>
      </c>
      <c r="AZ41" s="24">
        <v>3.2</v>
      </c>
      <c r="BA41" s="52">
        <v>3.3000000000000003</v>
      </c>
      <c r="BB41" s="52">
        <v>3.3000000000000003</v>
      </c>
      <c r="BC41" s="52">
        <v>3.2</v>
      </c>
      <c r="BD41" s="52">
        <v>3.3000000000000003</v>
      </c>
      <c r="BE41" s="245">
        <v>3.3000000000000003</v>
      </c>
      <c r="BF41" s="245">
        <v>3.3000000000000003</v>
      </c>
      <c r="BG41" s="245">
        <v>3.4000000000000004</v>
      </c>
      <c r="BH41" s="245">
        <v>3.4000000000000004</v>
      </c>
      <c r="BI41" s="245">
        <v>3.4000000000000004</v>
      </c>
    </row>
    <row r="42" spans="1:61" x14ac:dyDescent="0.25">
      <c r="A42" s="8" t="s">
        <v>345</v>
      </c>
      <c r="B42" s="52" t="s">
        <v>153</v>
      </c>
      <c r="C42" s="52" t="s">
        <v>153</v>
      </c>
      <c r="D42" s="52" t="s">
        <v>153</v>
      </c>
      <c r="E42" s="52" t="s">
        <v>153</v>
      </c>
      <c r="F42" s="52" t="s">
        <v>153</v>
      </c>
      <c r="G42" s="52" t="s">
        <v>153</v>
      </c>
      <c r="H42" s="52" t="s">
        <v>153</v>
      </c>
      <c r="I42" s="52" t="s">
        <v>153</v>
      </c>
      <c r="J42" s="52" t="s">
        <v>153</v>
      </c>
      <c r="K42" s="52" t="s">
        <v>153</v>
      </c>
      <c r="L42" s="52" t="s">
        <v>153</v>
      </c>
      <c r="M42" s="52" t="s">
        <v>153</v>
      </c>
      <c r="N42" s="52" t="s">
        <v>153</v>
      </c>
      <c r="O42" s="52" t="s">
        <v>153</v>
      </c>
      <c r="P42" s="52" t="s">
        <v>153</v>
      </c>
      <c r="Q42" s="52" t="s">
        <v>153</v>
      </c>
      <c r="R42" s="52" t="s">
        <v>153</v>
      </c>
      <c r="S42" s="52" t="s">
        <v>153</v>
      </c>
      <c r="T42" s="52" t="s">
        <v>153</v>
      </c>
      <c r="U42" s="52" t="s">
        <v>153</v>
      </c>
      <c r="V42" s="52" t="s">
        <v>153</v>
      </c>
      <c r="W42" s="52" t="s">
        <v>153</v>
      </c>
      <c r="X42" s="52" t="s">
        <v>153</v>
      </c>
      <c r="Y42" s="52" t="s">
        <v>153</v>
      </c>
      <c r="Z42" s="52" t="s">
        <v>153</v>
      </c>
      <c r="AA42" s="52" t="s">
        <v>153</v>
      </c>
      <c r="AB42" s="52" t="s">
        <v>153</v>
      </c>
      <c r="AC42" s="52" t="s">
        <v>153</v>
      </c>
      <c r="AD42" s="52" t="s">
        <v>153</v>
      </c>
      <c r="AE42" s="52" t="s">
        <v>153</v>
      </c>
      <c r="AF42" s="52" t="s">
        <v>153</v>
      </c>
      <c r="AG42" s="52" t="s">
        <v>153</v>
      </c>
      <c r="AH42" s="52" t="s">
        <v>153</v>
      </c>
      <c r="AI42" s="24">
        <v>17.3</v>
      </c>
      <c r="AJ42" s="24">
        <v>17.100000000000001</v>
      </c>
      <c r="AK42" s="24">
        <v>17.100000000000001</v>
      </c>
      <c r="AL42" s="24">
        <v>17.5</v>
      </c>
      <c r="AM42" s="24">
        <v>17.400000000000002</v>
      </c>
      <c r="AN42" s="24">
        <v>17.3</v>
      </c>
      <c r="AO42" s="24">
        <v>17.900000000000002</v>
      </c>
      <c r="AP42" s="24">
        <v>18.2</v>
      </c>
      <c r="AQ42" s="24">
        <v>18.7</v>
      </c>
      <c r="AR42" s="24">
        <v>18.5</v>
      </c>
      <c r="AS42" s="24">
        <v>18.5</v>
      </c>
      <c r="AT42" s="24">
        <v>18.7</v>
      </c>
      <c r="AU42" s="24">
        <v>18.600000000000001</v>
      </c>
      <c r="AV42" s="24">
        <v>19.100000000000001</v>
      </c>
      <c r="AW42" s="24">
        <v>19.100000000000001</v>
      </c>
      <c r="AX42" s="24">
        <v>19.200000000000003</v>
      </c>
      <c r="AY42" s="24">
        <v>19.8</v>
      </c>
      <c r="AZ42" s="24">
        <v>19.400000000000002</v>
      </c>
      <c r="BA42" s="52">
        <v>18.7</v>
      </c>
      <c r="BB42" s="52">
        <v>18.5</v>
      </c>
      <c r="BC42" s="52">
        <v>18.400000000000002</v>
      </c>
      <c r="BD42" s="52">
        <v>17.400000000000002</v>
      </c>
      <c r="BE42" s="245">
        <v>17</v>
      </c>
      <c r="BF42" s="245">
        <v>17.3</v>
      </c>
      <c r="BG42" s="245">
        <v>17.600000000000001</v>
      </c>
      <c r="BH42" s="245">
        <v>17.900000000000002</v>
      </c>
      <c r="BI42" s="245">
        <v>18</v>
      </c>
    </row>
    <row r="43" spans="1:61" x14ac:dyDescent="0.25">
      <c r="A43" s="8" t="s">
        <v>346</v>
      </c>
      <c r="B43" s="52" t="s">
        <v>153</v>
      </c>
      <c r="C43" s="52" t="s">
        <v>153</v>
      </c>
      <c r="D43" s="52" t="s">
        <v>153</v>
      </c>
      <c r="E43" s="52" t="s">
        <v>153</v>
      </c>
      <c r="F43" s="52" t="s">
        <v>153</v>
      </c>
      <c r="G43" s="52" t="s">
        <v>153</v>
      </c>
      <c r="H43" s="52" t="s">
        <v>153</v>
      </c>
      <c r="I43" s="52" t="s">
        <v>153</v>
      </c>
      <c r="J43" s="52" t="s">
        <v>153</v>
      </c>
      <c r="K43" s="52" t="s">
        <v>153</v>
      </c>
      <c r="L43" s="52" t="s">
        <v>153</v>
      </c>
      <c r="M43" s="52" t="s">
        <v>153</v>
      </c>
      <c r="N43" s="52" t="s">
        <v>153</v>
      </c>
      <c r="O43" s="52" t="s">
        <v>153</v>
      </c>
      <c r="P43" s="52" t="s">
        <v>153</v>
      </c>
      <c r="Q43" s="52" t="s">
        <v>153</v>
      </c>
      <c r="R43" s="52" t="s">
        <v>153</v>
      </c>
      <c r="S43" s="52" t="s">
        <v>153</v>
      </c>
      <c r="T43" s="52" t="s">
        <v>153</v>
      </c>
      <c r="U43" s="52" t="s">
        <v>153</v>
      </c>
      <c r="V43" s="52" t="s">
        <v>153</v>
      </c>
      <c r="W43" s="52" t="s">
        <v>153</v>
      </c>
      <c r="X43" s="52" t="s">
        <v>153</v>
      </c>
      <c r="Y43" s="52" t="s">
        <v>153</v>
      </c>
      <c r="Z43" s="52" t="s">
        <v>153</v>
      </c>
      <c r="AA43" s="52" t="s">
        <v>153</v>
      </c>
      <c r="AB43" s="52" t="s">
        <v>153</v>
      </c>
      <c r="AC43" s="52" t="s">
        <v>153</v>
      </c>
      <c r="AD43" s="52" t="s">
        <v>153</v>
      </c>
      <c r="AE43" s="52" t="s">
        <v>153</v>
      </c>
      <c r="AF43" s="52" t="s">
        <v>153</v>
      </c>
      <c r="AG43" s="52" t="s">
        <v>153</v>
      </c>
      <c r="AH43" s="52" t="s">
        <v>153</v>
      </c>
      <c r="AI43" s="24">
        <v>-1.1000000000000001</v>
      </c>
      <c r="AJ43" s="24">
        <v>-1.1000000000000001</v>
      </c>
      <c r="AK43" s="24">
        <v>-1.1000000000000001</v>
      </c>
      <c r="AL43" s="24">
        <v>-1.2000000000000002</v>
      </c>
      <c r="AM43" s="24">
        <v>-1.7000000000000002</v>
      </c>
      <c r="AN43" s="24">
        <v>-2</v>
      </c>
      <c r="AO43" s="24">
        <v>-2.4000000000000004</v>
      </c>
      <c r="AP43" s="24">
        <v>-2.5</v>
      </c>
      <c r="AQ43" s="24">
        <v>-2.4000000000000004</v>
      </c>
      <c r="AR43" s="24">
        <v>-2.5</v>
      </c>
      <c r="AS43" s="24">
        <v>-2.2000000000000002</v>
      </c>
      <c r="AT43" s="24">
        <v>-2.2000000000000002</v>
      </c>
      <c r="AU43" s="24">
        <v>-2</v>
      </c>
      <c r="AV43" s="24">
        <v>-2.1</v>
      </c>
      <c r="AW43" s="24">
        <v>-2.4000000000000004</v>
      </c>
      <c r="AX43" s="24">
        <v>-2.4000000000000004</v>
      </c>
      <c r="AY43" s="24">
        <v>-2.5</v>
      </c>
      <c r="AZ43" s="24">
        <v>-2.7</v>
      </c>
      <c r="BA43" s="52">
        <v>-2.8000000000000003</v>
      </c>
      <c r="BB43" s="52">
        <v>-2.8000000000000003</v>
      </c>
      <c r="BC43" s="52">
        <v>-2.8000000000000003</v>
      </c>
      <c r="BD43" s="52">
        <v>-3.2</v>
      </c>
      <c r="BE43" s="245">
        <v>-3</v>
      </c>
      <c r="BF43" s="245">
        <v>-2.9000000000000004</v>
      </c>
      <c r="BG43" s="245">
        <v>-2.9000000000000004</v>
      </c>
      <c r="BH43" s="245">
        <v>-3.2</v>
      </c>
      <c r="BI43" s="245">
        <v>-3.2</v>
      </c>
    </row>
    <row r="44" spans="1:61" s="58" customFormat="1" x14ac:dyDescent="0.25">
      <c r="A44" s="61"/>
      <c r="B44" s="156"/>
      <c r="C44" s="156"/>
      <c r="D44" s="156"/>
      <c r="E44" s="156"/>
      <c r="F44" s="156"/>
      <c r="G44" s="156"/>
      <c r="H44" s="156"/>
      <c r="I44" s="156"/>
      <c r="J44" s="156"/>
      <c r="K44" s="156"/>
      <c r="L44" s="156"/>
      <c r="M44" s="156"/>
      <c r="N44" s="156"/>
      <c r="O44" s="156"/>
      <c r="P44" s="156"/>
      <c r="Q44" s="156"/>
      <c r="R44" s="156"/>
      <c r="S44" s="156"/>
      <c r="T44" s="156"/>
      <c r="U44" s="156"/>
      <c r="V44" s="156"/>
      <c r="W44" s="156"/>
      <c r="X44" s="156"/>
      <c r="Y44" s="156"/>
      <c r="Z44" s="156"/>
      <c r="AA44" s="156"/>
      <c r="AB44" s="61"/>
      <c r="AC44" s="61"/>
      <c r="AD44" s="61"/>
      <c r="AE44" s="61"/>
      <c r="AF44" s="61"/>
      <c r="AG44" s="112"/>
      <c r="AH44" s="112"/>
      <c r="AI44" s="112"/>
      <c r="AJ44" s="112"/>
      <c r="AK44" s="112"/>
      <c r="AL44" s="112"/>
      <c r="AM44" s="112"/>
      <c r="AN44" s="112"/>
      <c r="AO44" s="112"/>
      <c r="AP44" s="112"/>
      <c r="AQ44" s="112"/>
      <c r="AR44" s="112"/>
      <c r="AS44" s="112"/>
      <c r="AT44" s="112"/>
      <c r="AU44" s="112"/>
      <c r="AV44" s="112"/>
      <c r="AW44" s="112"/>
      <c r="AX44" s="112"/>
      <c r="AY44" s="112"/>
      <c r="AZ44" s="112"/>
      <c r="BA44" s="112"/>
      <c r="BB44" s="112"/>
      <c r="BC44" s="112"/>
      <c r="BD44" s="112"/>
    </row>
    <row r="45" spans="1:61" ht="67.5" x14ac:dyDescent="0.25">
      <c r="A45" s="68" t="s">
        <v>347</v>
      </c>
      <c r="B45" s="158"/>
      <c r="C45" s="158"/>
      <c r="D45" s="158"/>
      <c r="E45" s="158"/>
      <c r="F45" s="158"/>
      <c r="G45" s="158"/>
      <c r="H45" s="158"/>
      <c r="I45" s="158"/>
      <c r="J45" s="158"/>
      <c r="K45" s="158"/>
      <c r="L45" s="158"/>
      <c r="M45" s="158"/>
      <c r="N45" s="158"/>
      <c r="O45" s="158"/>
      <c r="P45" s="158"/>
      <c r="Q45" s="158"/>
      <c r="R45" s="158"/>
      <c r="S45" s="158"/>
      <c r="T45" s="158"/>
      <c r="U45" s="158"/>
      <c r="V45" s="158"/>
      <c r="W45" s="158"/>
      <c r="X45" s="158"/>
      <c r="Y45" s="158"/>
      <c r="Z45" s="158"/>
      <c r="AA45" s="158"/>
      <c r="AB45" s="63"/>
      <c r="AC45" s="63"/>
      <c r="AD45" s="63"/>
      <c r="AE45" s="63"/>
      <c r="AF45" s="63"/>
      <c r="AG45" s="111"/>
      <c r="AH45" s="111"/>
      <c r="AI45" s="111"/>
      <c r="AJ45" s="111"/>
      <c r="AK45" s="111"/>
      <c r="AL45" s="111"/>
      <c r="AM45" s="111"/>
      <c r="AN45" s="111"/>
      <c r="AO45" s="111"/>
      <c r="AP45" s="111"/>
      <c r="AQ45" s="111"/>
      <c r="AR45" s="111"/>
      <c r="AS45" s="111"/>
      <c r="AT45" s="111"/>
      <c r="AU45" s="111"/>
      <c r="AV45" s="111"/>
      <c r="AW45" s="111"/>
      <c r="AX45" s="111"/>
      <c r="AY45" s="111"/>
      <c r="AZ45" s="111"/>
      <c r="BA45" s="111"/>
      <c r="BB45" s="111"/>
      <c r="BC45" s="111"/>
      <c r="BD45" s="111"/>
    </row>
    <row r="46" spans="1:61" x14ac:dyDescent="0.25">
      <c r="A46" s="67" t="s">
        <v>348</v>
      </c>
      <c r="B46" s="157"/>
      <c r="C46" s="157"/>
      <c r="D46" s="157"/>
      <c r="E46" s="157"/>
      <c r="F46" s="157"/>
      <c r="G46" s="157"/>
      <c r="H46" s="157"/>
      <c r="I46" s="157"/>
      <c r="J46" s="157"/>
      <c r="K46" s="157"/>
      <c r="L46" s="157"/>
      <c r="M46" s="157"/>
      <c r="N46" s="157"/>
      <c r="O46" s="157"/>
      <c r="P46" s="157"/>
      <c r="Q46" s="157"/>
      <c r="R46" s="157"/>
      <c r="S46" s="157"/>
      <c r="T46" s="157"/>
      <c r="U46" s="157"/>
      <c r="V46" s="157"/>
      <c r="W46" s="157"/>
      <c r="X46" s="157"/>
      <c r="Y46" s="157"/>
      <c r="Z46" s="157"/>
      <c r="AA46" s="157"/>
      <c r="AB46" s="62"/>
      <c r="AC46" s="62"/>
      <c r="AD46" s="62"/>
      <c r="AE46" s="62"/>
      <c r="AF46" s="62"/>
      <c r="AG46" s="111"/>
      <c r="AH46" s="111"/>
      <c r="AI46" s="111"/>
      <c r="AJ46" s="111"/>
      <c r="AK46" s="111"/>
      <c r="AL46" s="111"/>
      <c r="AM46" s="111"/>
      <c r="AN46" s="111"/>
      <c r="AO46" s="111"/>
      <c r="AP46" s="111"/>
      <c r="AQ46" s="111"/>
      <c r="AR46" s="111"/>
      <c r="AS46" s="111"/>
      <c r="AT46" s="111"/>
      <c r="AU46" s="111"/>
      <c r="AV46" s="111"/>
      <c r="AW46" s="111"/>
      <c r="AX46" s="111"/>
      <c r="AY46" s="111"/>
      <c r="AZ46" s="111"/>
      <c r="BA46" s="111"/>
      <c r="BB46" s="111"/>
      <c r="BC46" s="111"/>
      <c r="BD46" s="111"/>
    </row>
    <row r="47" spans="1:61" ht="23.25" x14ac:dyDescent="0.25">
      <c r="A47" s="67" t="s">
        <v>349</v>
      </c>
      <c r="B47" s="153"/>
      <c r="C47" s="153"/>
      <c r="D47" s="153"/>
      <c r="E47" s="153"/>
      <c r="F47" s="153"/>
      <c r="G47" s="153"/>
      <c r="H47" s="153"/>
      <c r="I47" s="153"/>
      <c r="J47" s="153"/>
      <c r="K47" s="153"/>
      <c r="L47" s="153"/>
      <c r="M47" s="153"/>
      <c r="N47" s="153"/>
      <c r="O47" s="153"/>
      <c r="P47" s="153"/>
      <c r="Q47" s="153"/>
      <c r="R47" s="153"/>
      <c r="S47" s="153"/>
      <c r="T47" s="153"/>
      <c r="U47" s="153"/>
      <c r="V47" s="153"/>
      <c r="W47" s="153"/>
      <c r="X47" s="153"/>
      <c r="Y47" s="153"/>
      <c r="Z47" s="153"/>
      <c r="AA47" s="153"/>
      <c r="AB47" s="111"/>
      <c r="AC47" s="111"/>
      <c r="AD47" s="111"/>
      <c r="AE47" s="111"/>
      <c r="AF47" s="111"/>
      <c r="AG47" s="111"/>
      <c r="AH47" s="111"/>
      <c r="AI47" s="111"/>
      <c r="AJ47" s="111"/>
      <c r="AK47" s="111"/>
      <c r="AL47" s="111"/>
      <c r="AM47" s="111"/>
      <c r="AN47" s="111"/>
      <c r="AO47" s="111"/>
      <c r="AP47" s="111"/>
      <c r="AQ47" s="111"/>
      <c r="AR47" s="111"/>
      <c r="AS47" s="111"/>
      <c r="AT47" s="111"/>
      <c r="AU47" s="111"/>
      <c r="AV47" s="111"/>
      <c r="AW47" s="111"/>
      <c r="AX47" s="111"/>
      <c r="AY47" s="111"/>
      <c r="AZ47" s="111"/>
      <c r="BA47" s="111"/>
      <c r="BB47" s="111"/>
      <c r="BC47" s="111"/>
      <c r="BD47" s="111"/>
    </row>
    <row r="49" spans="33:54" x14ac:dyDescent="0.25">
      <c r="AG49" s="18"/>
      <c r="AI49" s="233"/>
      <c r="AJ49" s="233"/>
      <c r="AK49" s="233"/>
      <c r="AL49" s="233"/>
      <c r="AM49" s="233"/>
      <c r="AN49" s="233"/>
      <c r="AO49" s="233"/>
      <c r="AP49" s="233"/>
      <c r="AQ49" s="233"/>
      <c r="AR49" s="233"/>
      <c r="AS49" s="233"/>
      <c r="AT49" s="233"/>
      <c r="AU49" s="233"/>
      <c r="AV49" s="233"/>
      <c r="AW49" s="233"/>
      <c r="AX49" s="233"/>
      <c r="AY49" s="233"/>
      <c r="AZ49" s="233"/>
      <c r="BA49" s="233"/>
      <c r="BB49" s="233"/>
    </row>
    <row r="50" spans="33:54" x14ac:dyDescent="0.25">
      <c r="AG50" s="8"/>
      <c r="AI50" s="233"/>
      <c r="AJ50" s="233"/>
      <c r="AK50" s="233"/>
      <c r="AL50" s="233"/>
      <c r="AM50" s="233"/>
      <c r="AN50" s="233"/>
      <c r="AO50" s="233"/>
      <c r="AP50" s="233"/>
      <c r="AQ50" s="233"/>
      <c r="AR50" s="233"/>
      <c r="AS50" s="233"/>
      <c r="AT50" s="233"/>
      <c r="AU50" s="233"/>
      <c r="AV50" s="233"/>
      <c r="AW50" s="233"/>
      <c r="AX50" s="233"/>
      <c r="AY50" s="233"/>
      <c r="AZ50" s="233"/>
      <c r="BA50" s="233"/>
      <c r="BB50" s="233"/>
    </row>
    <row r="51" spans="33:54" x14ac:dyDescent="0.25">
      <c r="AG51" s="15"/>
      <c r="AI51" s="233"/>
      <c r="AJ51" s="233"/>
      <c r="AK51" s="233"/>
      <c r="AL51" s="233"/>
      <c r="AM51" s="233"/>
      <c r="AN51" s="233"/>
      <c r="AO51" s="233"/>
      <c r="AP51" s="233"/>
      <c r="AQ51" s="233"/>
      <c r="AR51" s="233"/>
      <c r="AS51" s="233"/>
      <c r="AT51" s="233"/>
      <c r="AU51" s="233"/>
      <c r="AV51" s="233"/>
      <c r="AW51" s="233"/>
      <c r="AX51" s="233"/>
      <c r="AY51" s="233"/>
      <c r="AZ51" s="233"/>
      <c r="BA51" s="233"/>
      <c r="BB51" s="233"/>
    </row>
    <row r="52" spans="33:54" x14ac:dyDescent="0.25">
      <c r="AG52" s="23"/>
      <c r="AI52" s="233"/>
      <c r="AJ52" s="233"/>
      <c r="AK52" s="233"/>
      <c r="AL52" s="233"/>
      <c r="AM52" s="233"/>
      <c r="AN52" s="233"/>
      <c r="AO52" s="233"/>
      <c r="AP52" s="233"/>
      <c r="AQ52" s="233"/>
      <c r="AR52" s="233"/>
      <c r="AS52" s="233"/>
      <c r="AT52" s="233"/>
      <c r="AU52" s="233"/>
      <c r="AV52" s="233"/>
      <c r="AW52" s="233"/>
      <c r="AX52" s="233"/>
      <c r="AY52" s="233"/>
      <c r="AZ52" s="233"/>
      <c r="BA52" s="233"/>
      <c r="BB52" s="233"/>
    </row>
    <row r="53" spans="33:54" x14ac:dyDescent="0.25">
      <c r="AG53" s="8"/>
      <c r="AI53" s="233"/>
      <c r="AJ53" s="233"/>
      <c r="AK53" s="233"/>
      <c r="AL53" s="233"/>
      <c r="AM53" s="233"/>
      <c r="AN53" s="233"/>
      <c r="AO53" s="233"/>
      <c r="AP53" s="233"/>
      <c r="AQ53" s="233"/>
      <c r="AR53" s="233"/>
      <c r="AS53" s="233"/>
      <c r="AT53" s="233"/>
      <c r="AU53" s="233"/>
      <c r="AV53" s="233"/>
      <c r="AW53" s="233"/>
      <c r="AX53" s="233"/>
      <c r="AY53" s="233"/>
      <c r="AZ53" s="233"/>
      <c r="BA53" s="233"/>
      <c r="BB53" s="233"/>
    </row>
    <row r="54" spans="33:54" x14ac:dyDescent="0.25">
      <c r="AG54" s="17"/>
      <c r="AI54" s="233"/>
      <c r="AJ54" s="233"/>
      <c r="AK54" s="233"/>
      <c r="AL54" s="233"/>
      <c r="AM54" s="233"/>
      <c r="AN54" s="233"/>
      <c r="AO54" s="233"/>
      <c r="AP54" s="233"/>
      <c r="AQ54" s="233"/>
      <c r="AR54" s="233"/>
      <c r="AS54" s="233"/>
      <c r="AT54" s="233"/>
      <c r="AU54" s="233"/>
      <c r="AV54" s="233"/>
      <c r="AW54" s="233"/>
      <c r="AX54" s="233"/>
      <c r="AY54" s="233"/>
      <c r="AZ54" s="233"/>
      <c r="BA54" s="233"/>
      <c r="BB54" s="233"/>
    </row>
    <row r="55" spans="33:54" x14ac:dyDescent="0.25">
      <c r="AG55" s="18"/>
      <c r="AI55" s="233"/>
      <c r="AJ55" s="233"/>
      <c r="AK55" s="233"/>
      <c r="AL55" s="233"/>
      <c r="AM55" s="233"/>
      <c r="AN55" s="233"/>
      <c r="AO55" s="233"/>
      <c r="AP55" s="233"/>
      <c r="AQ55" s="233"/>
      <c r="AR55" s="233"/>
      <c r="AS55" s="233"/>
      <c r="AT55" s="233"/>
      <c r="AU55" s="233"/>
      <c r="AV55" s="233"/>
      <c r="AW55" s="233"/>
      <c r="AX55" s="233"/>
      <c r="AY55" s="233"/>
      <c r="AZ55" s="233"/>
      <c r="BA55" s="233"/>
      <c r="BB55" s="233"/>
    </row>
    <row r="56" spans="33:54" x14ac:dyDescent="0.25">
      <c r="AG56" s="8"/>
      <c r="AI56" s="233"/>
      <c r="AJ56" s="233"/>
      <c r="AK56" s="233"/>
      <c r="AL56" s="233"/>
      <c r="AM56" s="233"/>
      <c r="AN56" s="233"/>
      <c r="AO56" s="233"/>
      <c r="AP56" s="233"/>
      <c r="AQ56" s="233"/>
      <c r="AR56" s="233"/>
      <c r="AS56" s="233"/>
      <c r="AT56" s="233"/>
      <c r="AU56" s="233"/>
      <c r="AV56" s="233"/>
      <c r="AW56" s="233"/>
      <c r="AX56" s="233"/>
      <c r="AY56" s="233"/>
      <c r="AZ56" s="233"/>
      <c r="BA56" s="233"/>
      <c r="BB56" s="233"/>
    </row>
    <row r="57" spans="33:54" x14ac:dyDescent="0.25">
      <c r="AG57" s="8"/>
      <c r="AI57" s="233"/>
      <c r="AJ57" s="233"/>
      <c r="AK57" s="233"/>
      <c r="AL57" s="233"/>
      <c r="AM57" s="233"/>
      <c r="AN57" s="233"/>
      <c r="AO57" s="233"/>
      <c r="AP57" s="233"/>
      <c r="AQ57" s="233"/>
      <c r="AR57" s="233"/>
      <c r="AS57" s="233"/>
      <c r="AT57" s="233"/>
      <c r="AU57" s="233"/>
      <c r="AV57" s="233"/>
      <c r="AW57" s="233"/>
      <c r="AX57" s="233"/>
      <c r="AY57" s="233"/>
      <c r="AZ57" s="233"/>
      <c r="BA57" s="233"/>
      <c r="BB57" s="233"/>
    </row>
    <row r="58" spans="33:54" x14ac:dyDescent="0.25">
      <c r="AG58" s="8"/>
      <c r="AI58" s="233"/>
      <c r="AJ58" s="233"/>
      <c r="AK58" s="233"/>
      <c r="AL58" s="233"/>
      <c r="AM58" s="233"/>
      <c r="AN58" s="233"/>
      <c r="AO58" s="233"/>
      <c r="AP58" s="233"/>
      <c r="AQ58" s="233"/>
      <c r="AR58" s="233"/>
      <c r="AS58" s="233"/>
      <c r="AT58" s="233"/>
      <c r="AU58" s="233"/>
      <c r="AV58" s="233"/>
      <c r="AW58" s="233"/>
      <c r="AX58" s="233"/>
      <c r="AY58" s="233"/>
      <c r="AZ58" s="233"/>
      <c r="BA58" s="233"/>
      <c r="BB58" s="233"/>
    </row>
    <row r="59" spans="33:54" x14ac:dyDescent="0.25">
      <c r="AG59" s="17"/>
      <c r="AI59" s="233"/>
      <c r="AJ59" s="233"/>
      <c r="AK59" s="233"/>
      <c r="AL59" s="233"/>
      <c r="AM59" s="233"/>
      <c r="AN59" s="233"/>
      <c r="AO59" s="233"/>
      <c r="AP59" s="233"/>
      <c r="AQ59" s="233"/>
      <c r="AR59" s="233"/>
      <c r="AS59" s="233"/>
      <c r="AT59" s="233"/>
      <c r="AU59" s="233"/>
      <c r="AV59" s="233"/>
      <c r="AW59" s="233"/>
      <c r="AX59" s="233"/>
      <c r="AY59" s="233"/>
      <c r="AZ59" s="233"/>
      <c r="BA59" s="233"/>
      <c r="BB59" s="233"/>
    </row>
    <row r="60" spans="33:54" x14ac:dyDescent="0.25">
      <c r="AG60" s="18"/>
      <c r="AI60" s="233"/>
      <c r="AJ60" s="233"/>
      <c r="AK60" s="233"/>
      <c r="AL60" s="233"/>
      <c r="AM60" s="233"/>
      <c r="AN60" s="233"/>
      <c r="AO60" s="233"/>
      <c r="AP60" s="233"/>
      <c r="AQ60" s="233"/>
      <c r="AR60" s="233"/>
      <c r="AS60" s="233"/>
      <c r="AT60" s="233"/>
      <c r="AU60" s="233"/>
      <c r="AV60" s="233"/>
      <c r="AW60" s="233"/>
      <c r="AX60" s="233"/>
      <c r="AY60" s="233"/>
      <c r="AZ60" s="233"/>
      <c r="BA60" s="233"/>
      <c r="BB60" s="233"/>
    </row>
    <row r="61" spans="33:54" x14ac:dyDescent="0.25">
      <c r="AG61" s="8"/>
      <c r="AI61" s="233"/>
      <c r="AJ61" s="233"/>
      <c r="AK61" s="233"/>
      <c r="AL61" s="233"/>
      <c r="AM61" s="233"/>
      <c r="AN61" s="233"/>
      <c r="AO61" s="233"/>
      <c r="AP61" s="233"/>
      <c r="AQ61" s="233"/>
      <c r="AR61" s="233"/>
      <c r="AS61" s="233"/>
      <c r="AT61" s="233"/>
      <c r="AU61" s="233"/>
      <c r="AV61" s="233"/>
      <c r="AW61" s="233"/>
      <c r="AX61" s="233"/>
      <c r="AY61" s="233"/>
      <c r="AZ61" s="233"/>
      <c r="BA61" s="233"/>
      <c r="BB61" s="233"/>
    </row>
    <row r="62" spans="33:54" x14ac:dyDescent="0.25">
      <c r="AG62" s="8"/>
      <c r="AI62" s="233"/>
      <c r="AJ62" s="233"/>
      <c r="AK62" s="233"/>
      <c r="AL62" s="233"/>
      <c r="AM62" s="233"/>
      <c r="AN62" s="233"/>
      <c r="AO62" s="233"/>
      <c r="AP62" s="233"/>
      <c r="AQ62" s="233"/>
      <c r="AR62" s="233"/>
      <c r="AS62" s="233"/>
      <c r="AT62" s="233"/>
      <c r="AU62" s="233"/>
      <c r="AV62" s="233"/>
      <c r="AW62" s="233"/>
      <c r="AX62" s="233"/>
      <c r="AY62" s="233"/>
      <c r="AZ62" s="233"/>
      <c r="BA62" s="233"/>
      <c r="BB62" s="233"/>
    </row>
    <row r="63" spans="33:54" x14ac:dyDescent="0.25">
      <c r="AG63" s="28"/>
      <c r="AI63" s="233"/>
      <c r="AJ63" s="233"/>
      <c r="AK63" s="233"/>
      <c r="AL63" s="233"/>
      <c r="AM63" s="233"/>
      <c r="AN63" s="233"/>
      <c r="AO63" s="233"/>
      <c r="AP63" s="233"/>
      <c r="AQ63" s="233"/>
      <c r="AR63" s="233"/>
      <c r="AS63" s="233"/>
      <c r="AT63" s="233"/>
      <c r="AU63" s="233"/>
      <c r="AV63" s="233"/>
      <c r="AW63" s="233"/>
      <c r="AX63" s="233"/>
      <c r="AY63" s="233"/>
      <c r="AZ63" s="233"/>
      <c r="BA63" s="233"/>
      <c r="BB63" s="233"/>
    </row>
    <row r="64" spans="33:54" x14ac:dyDescent="0.25">
      <c r="AG64" s="29"/>
      <c r="AI64" s="233"/>
      <c r="AJ64" s="233"/>
      <c r="AK64" s="233"/>
      <c r="AL64" s="233"/>
      <c r="AM64" s="233"/>
      <c r="AN64" s="233"/>
      <c r="AO64" s="233"/>
      <c r="AP64" s="233"/>
      <c r="AQ64" s="233"/>
      <c r="AR64" s="233"/>
      <c r="AS64" s="233"/>
      <c r="AT64" s="233"/>
      <c r="AU64" s="233"/>
      <c r="AV64" s="233"/>
      <c r="AW64" s="233"/>
      <c r="AX64" s="233"/>
      <c r="AY64" s="233"/>
      <c r="AZ64" s="233"/>
      <c r="BA64" s="233"/>
      <c r="BB64" s="233"/>
    </row>
    <row r="65" spans="33:54" x14ac:dyDescent="0.25">
      <c r="AG65" s="29"/>
      <c r="AI65" s="233"/>
      <c r="AJ65" s="233"/>
      <c r="AK65" s="233"/>
      <c r="AL65" s="233"/>
      <c r="AM65" s="233"/>
      <c r="AN65" s="233"/>
      <c r="AO65" s="233"/>
      <c r="AP65" s="233"/>
      <c r="AQ65" s="233"/>
      <c r="AR65" s="233"/>
      <c r="AS65" s="233"/>
      <c r="AT65" s="233"/>
      <c r="AU65" s="233"/>
      <c r="AV65" s="233"/>
      <c r="AW65" s="233"/>
      <c r="AX65" s="233"/>
      <c r="AY65" s="233"/>
      <c r="AZ65" s="233"/>
      <c r="BA65" s="233"/>
      <c r="BB65" s="233"/>
    </row>
    <row r="66" spans="33:54" x14ac:dyDescent="0.25">
      <c r="AG66" s="29"/>
      <c r="AI66" s="233"/>
      <c r="AJ66" s="233"/>
      <c r="AK66" s="233"/>
      <c r="AL66" s="233"/>
      <c r="AM66" s="233"/>
      <c r="AN66" s="233"/>
      <c r="AO66" s="233"/>
      <c r="AP66" s="233"/>
      <c r="AQ66" s="233"/>
      <c r="AR66" s="233"/>
      <c r="AS66" s="233"/>
      <c r="AT66" s="233"/>
      <c r="AU66" s="233"/>
      <c r="AV66" s="233"/>
      <c r="AW66" s="233"/>
      <c r="AX66" s="233"/>
      <c r="AY66" s="233"/>
      <c r="AZ66" s="233"/>
      <c r="BA66" s="233"/>
      <c r="BB66" s="233"/>
    </row>
    <row r="67" spans="33:54" x14ac:dyDescent="0.25">
      <c r="AG67" s="8"/>
      <c r="AI67" s="233"/>
      <c r="AJ67" s="233"/>
      <c r="AK67" s="233"/>
      <c r="AL67" s="233"/>
      <c r="AM67" s="233"/>
      <c r="AN67" s="233"/>
      <c r="AO67" s="233"/>
      <c r="AP67" s="233"/>
      <c r="AQ67" s="233"/>
      <c r="AR67" s="233"/>
      <c r="AS67" s="233"/>
      <c r="AT67" s="233"/>
      <c r="AU67" s="233"/>
      <c r="AV67" s="233"/>
      <c r="AW67" s="233"/>
      <c r="AX67" s="233"/>
      <c r="AY67" s="233"/>
      <c r="AZ67" s="233"/>
      <c r="BA67" s="233"/>
      <c r="BB67" s="233"/>
    </row>
    <row r="68" spans="33:54" x14ac:dyDescent="0.25">
      <c r="AG68" s="28"/>
      <c r="AI68" s="233"/>
      <c r="AJ68" s="233"/>
      <c r="AK68" s="233"/>
      <c r="AL68" s="233"/>
      <c r="AM68" s="233"/>
      <c r="AN68" s="233"/>
      <c r="AO68" s="233"/>
      <c r="AP68" s="233"/>
      <c r="AQ68" s="233"/>
      <c r="AR68" s="233"/>
      <c r="AS68" s="233"/>
      <c r="AT68" s="233"/>
      <c r="AU68" s="233"/>
      <c r="AV68" s="233"/>
      <c r="AW68" s="233"/>
      <c r="AX68" s="233"/>
      <c r="AY68" s="233"/>
      <c r="AZ68" s="233"/>
      <c r="BA68" s="233"/>
      <c r="BB68" s="233"/>
    </row>
    <row r="69" spans="33:54" x14ac:dyDescent="0.25">
      <c r="AG69" s="29"/>
      <c r="AI69" s="233"/>
      <c r="AJ69" s="233"/>
      <c r="AK69" s="233"/>
      <c r="AL69" s="233"/>
      <c r="AM69" s="233"/>
      <c r="AN69" s="233"/>
      <c r="AO69" s="233"/>
      <c r="AP69" s="233"/>
      <c r="AQ69" s="233"/>
      <c r="AR69" s="233"/>
      <c r="AS69" s="233"/>
      <c r="AT69" s="233"/>
      <c r="AU69" s="233"/>
      <c r="AV69" s="233"/>
      <c r="AW69" s="233"/>
      <c r="AX69" s="233"/>
      <c r="AY69" s="233"/>
      <c r="AZ69" s="233"/>
      <c r="BA69" s="233"/>
      <c r="BB69" s="233"/>
    </row>
    <row r="70" spans="33:54" x14ac:dyDescent="0.25">
      <c r="AG70" s="29"/>
      <c r="AI70" s="233"/>
      <c r="AJ70" s="233"/>
      <c r="AK70" s="233"/>
      <c r="AL70" s="233"/>
      <c r="AM70" s="233"/>
      <c r="AN70" s="233"/>
      <c r="AO70" s="233"/>
      <c r="AP70" s="233"/>
      <c r="AQ70" s="233"/>
      <c r="AR70" s="233"/>
      <c r="AS70" s="233"/>
      <c r="AT70" s="233"/>
      <c r="AU70" s="233"/>
      <c r="AV70" s="233"/>
      <c r="AW70" s="233"/>
      <c r="AX70" s="233"/>
      <c r="AY70" s="233"/>
      <c r="AZ70" s="233"/>
      <c r="BA70" s="233"/>
      <c r="BB70" s="233"/>
    </row>
    <row r="71" spans="33:54" x14ac:dyDescent="0.25">
      <c r="AG71" s="29"/>
      <c r="AI71" s="233"/>
      <c r="AJ71" s="233"/>
      <c r="AK71" s="233"/>
      <c r="AL71" s="233"/>
      <c r="AM71" s="233"/>
      <c r="AN71" s="233"/>
      <c r="AO71" s="233"/>
      <c r="AP71" s="233"/>
      <c r="AQ71" s="233"/>
      <c r="AR71" s="233"/>
      <c r="AS71" s="233"/>
      <c r="AT71" s="233"/>
      <c r="AU71" s="233"/>
      <c r="AV71" s="233"/>
      <c r="AW71" s="233"/>
      <c r="AX71" s="233"/>
      <c r="AY71" s="233"/>
      <c r="AZ71" s="233"/>
      <c r="BA71" s="233"/>
      <c r="BB71" s="233"/>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92E82B-1C9F-4D50-9E0D-BB8FDE04863D}">
  <dimension ref="A1:P63"/>
  <sheetViews>
    <sheetView zoomScaleNormal="100" workbookViewId="0"/>
  </sheetViews>
  <sheetFormatPr defaultRowHeight="15" x14ac:dyDescent="0.25"/>
  <cols>
    <col min="1" max="1" width="54.85546875" style="13" customWidth="1"/>
    <col min="2" max="16" width="17.85546875" style="13" customWidth="1"/>
    <col min="17" max="16384" width="9.140625" style="13"/>
  </cols>
  <sheetData>
    <row r="1" spans="1:16" x14ac:dyDescent="0.25">
      <c r="A1" s="235" t="str">
        <f>HYPERLINK("#'contents'!A1","to contents")</f>
        <v>to contents</v>
      </c>
    </row>
    <row r="2" spans="1:16" ht="30" x14ac:dyDescent="0.25">
      <c r="A2" s="14" t="s">
        <v>490</v>
      </c>
    </row>
    <row r="3" spans="1:16" x14ac:dyDescent="0.25">
      <c r="A3" s="30"/>
      <c r="B3" s="30"/>
    </row>
    <row r="4" spans="1:16" ht="15" customHeight="1" x14ac:dyDescent="0.25">
      <c r="A4" s="100"/>
      <c r="C4" s="114"/>
      <c r="D4" s="114"/>
      <c r="E4" s="114">
        <v>2023</v>
      </c>
      <c r="F4" s="114"/>
      <c r="G4" s="114"/>
      <c r="H4" s="114"/>
      <c r="I4" s="115"/>
      <c r="J4" s="114"/>
      <c r="K4" s="114"/>
      <c r="L4" s="114"/>
      <c r="M4" s="114"/>
      <c r="N4" s="114"/>
      <c r="O4" s="114"/>
      <c r="P4" s="114"/>
    </row>
    <row r="5" spans="1:16" x14ac:dyDescent="0.25">
      <c r="B5" s="13" t="s">
        <v>350</v>
      </c>
      <c r="J5" s="103"/>
      <c r="K5" s="103"/>
      <c r="L5" s="103"/>
      <c r="M5" s="103"/>
      <c r="N5" s="103"/>
      <c r="O5" s="103"/>
      <c r="P5" s="103"/>
    </row>
    <row r="6" spans="1:16" x14ac:dyDescent="0.25">
      <c r="A6" s="95"/>
      <c r="B6" s="105"/>
      <c r="C6" s="13" t="s">
        <v>307</v>
      </c>
      <c r="D6" s="13" t="s">
        <v>308</v>
      </c>
      <c r="E6" s="13" t="s">
        <v>309</v>
      </c>
      <c r="F6" s="13" t="s">
        <v>310</v>
      </c>
      <c r="G6" s="13" t="s">
        <v>311</v>
      </c>
      <c r="H6" s="105"/>
      <c r="J6" s="103"/>
      <c r="K6" s="103"/>
      <c r="L6" s="103"/>
      <c r="M6" s="103"/>
      <c r="N6" s="103"/>
      <c r="O6" s="103"/>
      <c r="P6" s="103"/>
    </row>
    <row r="7" spans="1:16" x14ac:dyDescent="0.25">
      <c r="J7" s="103"/>
      <c r="K7" s="103"/>
      <c r="L7" s="103"/>
      <c r="M7" s="103"/>
      <c r="N7" s="103"/>
      <c r="O7" s="103"/>
      <c r="P7" s="103"/>
    </row>
    <row r="8" spans="1:16" x14ac:dyDescent="0.25">
      <c r="A8" s="95" t="s">
        <v>313</v>
      </c>
      <c r="C8" s="161">
        <v>-4.7</v>
      </c>
      <c r="D8" s="161">
        <v>-2.5</v>
      </c>
      <c r="E8" s="161">
        <v>-1.1000000000000001</v>
      </c>
      <c r="F8" s="161">
        <v>0.7</v>
      </c>
      <c r="G8" s="161">
        <v>4.4000000000000004</v>
      </c>
      <c r="J8" s="103"/>
      <c r="K8" s="103"/>
      <c r="L8" s="103"/>
      <c r="M8" s="103"/>
      <c r="N8" s="103"/>
      <c r="O8" s="103"/>
      <c r="P8" s="103"/>
    </row>
    <row r="9" spans="1:16" x14ac:dyDescent="0.25">
      <c r="B9" s="105"/>
      <c r="C9" s="161"/>
      <c r="D9" s="161"/>
      <c r="E9" s="161"/>
      <c r="F9" s="161"/>
      <c r="G9" s="161"/>
      <c r="J9" s="103"/>
      <c r="K9" s="103"/>
      <c r="L9" s="103"/>
      <c r="M9" s="103"/>
      <c r="N9" s="103"/>
      <c r="O9" s="103"/>
      <c r="P9" s="103"/>
    </row>
    <row r="10" spans="1:16" x14ac:dyDescent="0.25">
      <c r="A10" s="164" t="s">
        <v>314</v>
      </c>
      <c r="B10" s="105"/>
      <c r="C10" s="161"/>
      <c r="D10" s="161"/>
      <c r="E10" s="161"/>
      <c r="F10" s="161"/>
      <c r="G10" s="161"/>
      <c r="J10" s="103"/>
      <c r="K10" s="103"/>
      <c r="L10" s="103"/>
      <c r="M10" s="103"/>
      <c r="N10" s="103"/>
      <c r="O10" s="103"/>
      <c r="P10" s="103"/>
    </row>
    <row r="11" spans="1:16" x14ac:dyDescent="0.25">
      <c r="A11" t="s">
        <v>511</v>
      </c>
      <c r="B11" s="105"/>
      <c r="C11" s="161">
        <v>-5.5</v>
      </c>
      <c r="D11" s="161">
        <v>-3</v>
      </c>
      <c r="E11" s="161">
        <v>-0.3</v>
      </c>
      <c r="F11" s="161">
        <v>2.2000000000000002</v>
      </c>
      <c r="G11" s="161">
        <v>6.4</v>
      </c>
      <c r="J11" s="103"/>
      <c r="K11" s="103"/>
      <c r="L11" s="103"/>
      <c r="M11" s="103"/>
      <c r="N11" s="103"/>
      <c r="O11" s="103"/>
      <c r="P11" s="103"/>
    </row>
    <row r="12" spans="1:16" x14ac:dyDescent="0.25">
      <c r="A12" t="s">
        <v>512</v>
      </c>
      <c r="B12" s="105"/>
      <c r="C12" s="161">
        <v>-2.8</v>
      </c>
      <c r="D12" s="161">
        <v>-1</v>
      </c>
      <c r="E12" s="161">
        <v>0.1</v>
      </c>
      <c r="F12" s="161">
        <v>1.7</v>
      </c>
      <c r="G12" s="161">
        <v>5</v>
      </c>
      <c r="J12" s="103"/>
      <c r="K12" s="103"/>
      <c r="L12" s="103"/>
      <c r="M12" s="103"/>
      <c r="N12" s="103"/>
      <c r="O12" s="103"/>
      <c r="P12" s="103"/>
    </row>
    <row r="13" spans="1:16" x14ac:dyDescent="0.25">
      <c r="A13" t="s">
        <v>513</v>
      </c>
      <c r="B13" s="105"/>
      <c r="C13" s="161">
        <v>-3.6</v>
      </c>
      <c r="D13" s="161">
        <v>-2.2999999999999998</v>
      </c>
      <c r="E13" s="161">
        <v>-1.1000000000000001</v>
      </c>
      <c r="F13" s="161">
        <v>0.2</v>
      </c>
      <c r="G13" s="161">
        <v>3</v>
      </c>
      <c r="J13" s="103"/>
      <c r="K13" s="103"/>
      <c r="L13" s="103"/>
      <c r="M13" s="103"/>
      <c r="N13" s="103"/>
      <c r="O13" s="103"/>
      <c r="P13" s="103"/>
    </row>
    <row r="14" spans="1:16" x14ac:dyDescent="0.25">
      <c r="A14" t="s">
        <v>514</v>
      </c>
      <c r="C14" s="161">
        <v>-4.2</v>
      </c>
      <c r="D14" s="161">
        <v>-2.4</v>
      </c>
      <c r="E14" s="161">
        <v>-1.4</v>
      </c>
      <c r="F14" s="161">
        <v>-0.4</v>
      </c>
      <c r="G14" s="161">
        <v>1.6</v>
      </c>
      <c r="J14" s="103"/>
      <c r="K14" s="103"/>
      <c r="L14" s="103"/>
      <c r="M14" s="103"/>
      <c r="N14" s="103"/>
      <c r="O14" s="103"/>
      <c r="P14" s="103"/>
    </row>
    <row r="15" spans="1:16" x14ac:dyDescent="0.25">
      <c r="A15" t="s">
        <v>515</v>
      </c>
      <c r="C15" s="161">
        <v>-5.3</v>
      </c>
      <c r="D15" s="161">
        <v>-3.3</v>
      </c>
      <c r="E15" s="161">
        <v>-2.2000000000000002</v>
      </c>
      <c r="F15" s="161">
        <v>-1</v>
      </c>
      <c r="G15" s="161">
        <v>1.2</v>
      </c>
      <c r="J15" s="103"/>
      <c r="K15" s="103"/>
      <c r="L15" s="103"/>
      <c r="M15" s="103"/>
      <c r="N15" s="103"/>
      <c r="O15" s="103"/>
      <c r="P15" s="103"/>
    </row>
    <row r="16" spans="1:16" x14ac:dyDescent="0.25">
      <c r="A16"/>
      <c r="B16" s="105"/>
      <c r="C16" s="161"/>
      <c r="D16" s="161"/>
      <c r="E16" s="161"/>
      <c r="F16" s="161"/>
      <c r="G16" s="161"/>
      <c r="J16" s="103"/>
      <c r="K16" s="103"/>
      <c r="L16" s="103"/>
      <c r="M16" s="103"/>
      <c r="N16" s="103"/>
      <c r="O16" s="103"/>
      <c r="P16" s="103"/>
    </row>
    <row r="17" spans="1:16" x14ac:dyDescent="0.25">
      <c r="A17" s="164" t="s">
        <v>315</v>
      </c>
      <c r="B17" s="105"/>
      <c r="C17" s="161"/>
      <c r="D17" s="161"/>
      <c r="E17" s="161"/>
      <c r="F17" s="161"/>
      <c r="G17" s="161"/>
      <c r="J17" s="103"/>
      <c r="K17" s="103"/>
      <c r="L17" s="103"/>
      <c r="M17" s="103"/>
      <c r="N17" s="103"/>
      <c r="O17" s="103"/>
      <c r="P17" s="103"/>
    </row>
    <row r="18" spans="1:16" x14ac:dyDescent="0.25">
      <c r="A18" t="s">
        <v>316</v>
      </c>
      <c r="B18" s="105"/>
      <c r="C18" s="161">
        <v>-4.5</v>
      </c>
      <c r="D18" s="161">
        <v>-2.6</v>
      </c>
      <c r="E18" s="161">
        <v>-1.4</v>
      </c>
      <c r="F18" s="161">
        <v>0.5</v>
      </c>
      <c r="G18" s="161">
        <v>4.9000000000000004</v>
      </c>
    </row>
    <row r="19" spans="1:16" x14ac:dyDescent="0.25">
      <c r="A19" t="s">
        <v>317</v>
      </c>
      <c r="C19" s="161">
        <v>-5</v>
      </c>
      <c r="D19" s="161">
        <v>-2.9</v>
      </c>
      <c r="E19" s="161">
        <v>-0.4</v>
      </c>
      <c r="F19" s="161">
        <v>2.2999999999999998</v>
      </c>
      <c r="G19" s="161">
        <v>5.3</v>
      </c>
    </row>
    <row r="20" spans="1:16" x14ac:dyDescent="0.25">
      <c r="A20" t="s">
        <v>318</v>
      </c>
      <c r="C20" s="161">
        <v>-5.2</v>
      </c>
      <c r="D20" s="161">
        <v>-1.8</v>
      </c>
      <c r="E20" s="161">
        <v>-0.7</v>
      </c>
      <c r="F20" s="161">
        <v>0.8</v>
      </c>
      <c r="G20" s="161">
        <v>2</v>
      </c>
    </row>
    <row r="21" spans="1:16" x14ac:dyDescent="0.25">
      <c r="A21"/>
      <c r="B21" s="105"/>
      <c r="C21" s="161"/>
      <c r="D21" s="161"/>
      <c r="E21" s="161"/>
      <c r="F21" s="161"/>
      <c r="G21" s="161"/>
    </row>
    <row r="22" spans="1:16" x14ac:dyDescent="0.25">
      <c r="A22" s="164" t="s">
        <v>319</v>
      </c>
      <c r="B22" s="105"/>
      <c r="C22" s="161"/>
      <c r="D22" s="161"/>
      <c r="E22" s="161"/>
      <c r="F22" s="161"/>
      <c r="G22" s="161"/>
    </row>
    <row r="23" spans="1:16" x14ac:dyDescent="0.25">
      <c r="A23" t="s">
        <v>320</v>
      </c>
      <c r="B23" s="105"/>
      <c r="C23" s="161">
        <v>-4.4000000000000004</v>
      </c>
      <c r="D23" s="161">
        <v>-2.2999999999999998</v>
      </c>
      <c r="E23" s="161">
        <v>-1.2</v>
      </c>
      <c r="F23" s="161">
        <v>0</v>
      </c>
      <c r="G23" s="161">
        <v>2.5</v>
      </c>
    </row>
    <row r="24" spans="1:16" x14ac:dyDescent="0.25">
      <c r="A24" t="s">
        <v>321</v>
      </c>
      <c r="C24" s="161">
        <v>-4.9000000000000004</v>
      </c>
      <c r="D24" s="161">
        <v>-2.7</v>
      </c>
      <c r="E24" s="161">
        <v>-0.8</v>
      </c>
      <c r="F24" s="161">
        <v>1.5</v>
      </c>
      <c r="G24" s="161">
        <v>5.4</v>
      </c>
    </row>
    <row r="25" spans="1:16" x14ac:dyDescent="0.25">
      <c r="A25" t="s">
        <v>322</v>
      </c>
      <c r="C25" s="161">
        <v>-5.7</v>
      </c>
      <c r="D25" s="161">
        <v>-3.1</v>
      </c>
      <c r="E25" s="161">
        <v>-1.3</v>
      </c>
      <c r="F25" s="161">
        <v>0.7</v>
      </c>
      <c r="G25" s="161">
        <v>4</v>
      </c>
    </row>
    <row r="26" spans="1:16" x14ac:dyDescent="0.25">
      <c r="A26"/>
      <c r="B26" s="105"/>
      <c r="C26" s="161"/>
      <c r="D26" s="161"/>
      <c r="E26" s="161"/>
      <c r="F26" s="161"/>
      <c r="G26" s="161"/>
    </row>
    <row r="27" spans="1:16" ht="15" customHeight="1" x14ac:dyDescent="0.25">
      <c r="A27" t="s">
        <v>323</v>
      </c>
      <c r="B27" s="105"/>
      <c r="C27" s="161"/>
      <c r="D27" s="161"/>
      <c r="E27" s="161"/>
      <c r="F27" s="161"/>
      <c r="G27" s="161"/>
    </row>
    <row r="28" spans="1:16" x14ac:dyDescent="0.25">
      <c r="A28" t="s">
        <v>324</v>
      </c>
      <c r="C28" s="161">
        <v>-4.4000000000000004</v>
      </c>
      <c r="D28" s="161">
        <v>-2.4</v>
      </c>
      <c r="E28" s="161">
        <v>-0.9</v>
      </c>
      <c r="F28" s="161">
        <v>0.9</v>
      </c>
      <c r="G28" s="161">
        <v>5</v>
      </c>
    </row>
    <row r="29" spans="1:16" s="98" customFormat="1" x14ac:dyDescent="0.25">
      <c r="A29" t="s">
        <v>325</v>
      </c>
      <c r="C29" s="161">
        <v>-4.7</v>
      </c>
      <c r="D29" s="161">
        <v>-2.7</v>
      </c>
      <c r="E29" s="161">
        <v>-1.5</v>
      </c>
      <c r="F29" s="161">
        <v>0.5</v>
      </c>
      <c r="G29" s="161">
        <v>4.9000000000000004</v>
      </c>
    </row>
    <row r="30" spans="1:16" x14ac:dyDescent="0.25">
      <c r="J30" s="103"/>
      <c r="K30" s="103"/>
      <c r="L30" s="103"/>
      <c r="M30" s="103"/>
      <c r="N30" s="103"/>
      <c r="O30" s="103"/>
      <c r="P30" s="103"/>
    </row>
    <row r="31" spans="1:16" x14ac:dyDescent="0.25">
      <c r="E31" s="102">
        <v>2024</v>
      </c>
      <c r="J31" s="103"/>
      <c r="K31" s="103"/>
      <c r="L31" s="103"/>
      <c r="M31" s="103"/>
      <c r="N31" s="103"/>
      <c r="O31" s="103"/>
      <c r="P31" s="103"/>
    </row>
    <row r="32" spans="1:16" x14ac:dyDescent="0.25">
      <c r="B32" s="105" t="s">
        <v>350</v>
      </c>
      <c r="H32" s="105"/>
      <c r="J32" s="103"/>
      <c r="K32" s="103"/>
      <c r="L32" s="103"/>
      <c r="M32" s="103"/>
      <c r="N32" s="103"/>
      <c r="O32" s="103"/>
      <c r="P32" s="103"/>
    </row>
    <row r="33" spans="1:16" x14ac:dyDescent="0.25">
      <c r="A33" s="95"/>
      <c r="B33" s="105"/>
      <c r="C33" s="13" t="s">
        <v>307</v>
      </c>
      <c r="D33" s="13" t="s">
        <v>308</v>
      </c>
      <c r="E33" s="13" t="s">
        <v>309</v>
      </c>
      <c r="F33" s="13" t="s">
        <v>310</v>
      </c>
      <c r="G33" s="13" t="s">
        <v>311</v>
      </c>
      <c r="H33" s="105"/>
      <c r="J33" s="103"/>
      <c r="K33" s="103"/>
      <c r="L33" s="103"/>
      <c r="M33" s="103"/>
      <c r="N33" s="103"/>
      <c r="O33" s="103"/>
      <c r="P33" s="103"/>
    </row>
    <row r="34" spans="1:16" x14ac:dyDescent="0.25">
      <c r="B34" s="105"/>
      <c r="H34" s="105"/>
      <c r="J34" s="103"/>
      <c r="K34" s="103"/>
      <c r="L34" s="103"/>
      <c r="M34" s="103"/>
      <c r="N34" s="103"/>
      <c r="O34" s="103"/>
      <c r="P34" s="103"/>
    </row>
    <row r="35" spans="1:16" x14ac:dyDescent="0.25">
      <c r="A35" s="13" t="s">
        <v>313</v>
      </c>
      <c r="B35" s="105"/>
      <c r="C35" s="162">
        <v>-3.4</v>
      </c>
      <c r="D35" s="162">
        <v>1</v>
      </c>
      <c r="E35" s="162">
        <v>1.9</v>
      </c>
      <c r="F35" s="162">
        <v>2.6</v>
      </c>
      <c r="G35" s="162">
        <v>3.5</v>
      </c>
      <c r="H35" s="163"/>
      <c r="J35" s="103"/>
      <c r="K35" s="103"/>
      <c r="L35" s="103"/>
      <c r="M35" s="103"/>
      <c r="N35" s="103"/>
      <c r="O35" s="103"/>
      <c r="P35" s="103"/>
    </row>
    <row r="36" spans="1:16" x14ac:dyDescent="0.25">
      <c r="B36" s="105"/>
      <c r="C36" s="162"/>
      <c r="D36" s="162"/>
      <c r="E36" s="162"/>
      <c r="F36" s="162"/>
      <c r="G36" s="162"/>
      <c r="H36" s="163"/>
      <c r="J36" s="103"/>
      <c r="K36" s="103"/>
      <c r="L36" s="103"/>
      <c r="M36" s="103"/>
      <c r="N36" s="103"/>
      <c r="O36" s="103"/>
      <c r="P36" s="103"/>
    </row>
    <row r="37" spans="1:16" x14ac:dyDescent="0.25">
      <c r="A37" s="164" t="s">
        <v>314</v>
      </c>
      <c r="B37" s="105"/>
      <c r="C37" s="162"/>
      <c r="D37" s="162"/>
      <c r="E37" s="162"/>
      <c r="F37" s="162"/>
      <c r="G37" s="162"/>
      <c r="H37" s="163"/>
      <c r="J37" s="103"/>
      <c r="K37" s="103"/>
      <c r="L37" s="103"/>
      <c r="M37" s="103"/>
      <c r="N37" s="103"/>
      <c r="O37" s="103"/>
      <c r="P37" s="103"/>
    </row>
    <row r="38" spans="1:16" x14ac:dyDescent="0.25">
      <c r="A38" t="s">
        <v>516</v>
      </c>
      <c r="B38" s="105"/>
      <c r="C38" s="162">
        <v>-5.6</v>
      </c>
      <c r="D38" s="162">
        <v>-3.2</v>
      </c>
      <c r="E38" s="162">
        <v>-0.3</v>
      </c>
      <c r="F38" s="162">
        <v>1.4</v>
      </c>
      <c r="G38" s="162">
        <v>3.7</v>
      </c>
      <c r="H38" s="163"/>
      <c r="J38" s="103"/>
      <c r="K38" s="103"/>
      <c r="L38" s="103"/>
      <c r="M38" s="103"/>
      <c r="N38" s="103"/>
      <c r="O38" s="103"/>
      <c r="P38" s="103"/>
    </row>
    <row r="39" spans="1:16" x14ac:dyDescent="0.25">
      <c r="A39" t="s">
        <v>517</v>
      </c>
      <c r="B39" s="105"/>
      <c r="C39" s="162">
        <v>-0.6</v>
      </c>
      <c r="D39" s="162">
        <v>0.9</v>
      </c>
      <c r="E39" s="162">
        <v>1.5</v>
      </c>
      <c r="F39" s="162">
        <v>2.2000000000000002</v>
      </c>
      <c r="G39" s="162">
        <v>3.5</v>
      </c>
      <c r="H39" s="163"/>
      <c r="J39" s="103"/>
      <c r="K39" s="103"/>
      <c r="L39" s="103"/>
      <c r="M39" s="103"/>
      <c r="N39" s="103"/>
      <c r="O39" s="103"/>
      <c r="P39" s="103"/>
    </row>
    <row r="40" spans="1:16" x14ac:dyDescent="0.25">
      <c r="A40" t="s">
        <v>518</v>
      </c>
      <c r="B40" s="105"/>
      <c r="C40" s="162">
        <v>0.2</v>
      </c>
      <c r="D40" s="162">
        <v>1.6</v>
      </c>
      <c r="E40" s="162">
        <v>2.2999999999999998</v>
      </c>
      <c r="F40" s="162">
        <v>2.9</v>
      </c>
      <c r="G40" s="162">
        <v>3.9</v>
      </c>
      <c r="H40" s="163"/>
      <c r="J40" s="103"/>
      <c r="K40" s="103"/>
      <c r="L40" s="103"/>
      <c r="M40" s="103"/>
      <c r="N40" s="103"/>
      <c r="O40" s="103"/>
      <c r="P40" s="103"/>
    </row>
    <row r="41" spans="1:16" x14ac:dyDescent="0.25">
      <c r="A41" t="s">
        <v>519</v>
      </c>
      <c r="B41" s="105"/>
      <c r="C41" s="162">
        <v>0.7</v>
      </c>
      <c r="D41" s="162">
        <v>1.8</v>
      </c>
      <c r="E41" s="162">
        <v>2.4</v>
      </c>
      <c r="F41" s="162">
        <v>2.8</v>
      </c>
      <c r="G41" s="162">
        <v>3.4</v>
      </c>
      <c r="H41" s="163"/>
    </row>
    <row r="42" spans="1:16" x14ac:dyDescent="0.25">
      <c r="A42" t="s">
        <v>520</v>
      </c>
      <c r="B42" s="105"/>
      <c r="C42" s="162">
        <v>0.4</v>
      </c>
      <c r="D42" s="162">
        <v>1.7</v>
      </c>
      <c r="E42" s="162">
        <v>2.2000000000000002</v>
      </c>
      <c r="F42" s="162">
        <v>2.6</v>
      </c>
      <c r="G42" s="162">
        <v>3.2</v>
      </c>
      <c r="H42" s="163"/>
    </row>
    <row r="43" spans="1:16" x14ac:dyDescent="0.25">
      <c r="A43"/>
      <c r="B43" s="105"/>
      <c r="C43" s="162"/>
      <c r="D43" s="162"/>
      <c r="E43" s="162"/>
      <c r="F43" s="162"/>
      <c r="G43" s="162"/>
      <c r="H43" s="163"/>
    </row>
    <row r="44" spans="1:16" x14ac:dyDescent="0.25">
      <c r="A44" s="164" t="s">
        <v>315</v>
      </c>
      <c r="B44" s="105"/>
      <c r="C44" s="162"/>
      <c r="D44" s="162"/>
      <c r="E44" s="162"/>
      <c r="F44" s="162"/>
      <c r="G44" s="162"/>
      <c r="H44" s="163"/>
    </row>
    <row r="45" spans="1:16" x14ac:dyDescent="0.25">
      <c r="A45" t="s">
        <v>316</v>
      </c>
      <c r="B45" s="105"/>
      <c r="C45" s="162">
        <v>-0.5</v>
      </c>
      <c r="D45" s="162">
        <v>1.6</v>
      </c>
      <c r="E45" s="162">
        <v>2.2999999999999998</v>
      </c>
      <c r="F45" s="162">
        <v>2.8</v>
      </c>
      <c r="G45" s="162">
        <v>3.6</v>
      </c>
      <c r="H45" s="163"/>
    </row>
    <row r="46" spans="1:16" x14ac:dyDescent="0.25">
      <c r="A46" t="s">
        <v>317</v>
      </c>
      <c r="B46" s="105"/>
      <c r="C46" s="162">
        <v>-6</v>
      </c>
      <c r="D46" s="162">
        <v>-4.8</v>
      </c>
      <c r="E46" s="162">
        <v>-2.7</v>
      </c>
      <c r="F46" s="162">
        <v>1.4</v>
      </c>
      <c r="G46" s="162">
        <v>3.5</v>
      </c>
      <c r="H46" s="163"/>
    </row>
    <row r="47" spans="1:16" x14ac:dyDescent="0.25">
      <c r="A47" t="s">
        <v>318</v>
      </c>
      <c r="B47" s="105"/>
      <c r="C47" s="162">
        <v>-2.9</v>
      </c>
      <c r="D47" s="162">
        <v>0.7</v>
      </c>
      <c r="E47" s="162">
        <v>1.3</v>
      </c>
      <c r="F47" s="162">
        <v>1.9</v>
      </c>
      <c r="G47" s="162">
        <v>3.3</v>
      </c>
      <c r="H47" s="163"/>
    </row>
    <row r="48" spans="1:16" x14ac:dyDescent="0.25">
      <c r="A48"/>
      <c r="B48" s="105"/>
      <c r="H48" s="163"/>
    </row>
    <row r="49" spans="1:8" x14ac:dyDescent="0.25">
      <c r="A49" s="164" t="s">
        <v>319</v>
      </c>
      <c r="B49" s="105"/>
      <c r="H49" s="163"/>
    </row>
    <row r="50" spans="1:8" x14ac:dyDescent="0.25">
      <c r="A50" t="s">
        <v>320</v>
      </c>
      <c r="B50" s="105"/>
      <c r="C50" s="162">
        <v>-0.5</v>
      </c>
      <c r="D50" s="162">
        <v>1.5</v>
      </c>
      <c r="E50" s="162">
        <v>2.2000000000000002</v>
      </c>
      <c r="F50" s="162">
        <v>2.7</v>
      </c>
      <c r="G50" s="162">
        <v>3.5</v>
      </c>
      <c r="H50" s="163"/>
    </row>
    <row r="51" spans="1:8" x14ac:dyDescent="0.25">
      <c r="A51" t="s">
        <v>321</v>
      </c>
      <c r="B51" s="105"/>
      <c r="C51" s="162">
        <v>-4.8</v>
      </c>
      <c r="D51" s="162">
        <v>0.4</v>
      </c>
      <c r="E51" s="162">
        <v>1.5</v>
      </c>
      <c r="F51" s="162">
        <v>2.4</v>
      </c>
      <c r="G51" s="162">
        <v>3.5</v>
      </c>
      <c r="H51" s="163"/>
    </row>
    <row r="52" spans="1:8" x14ac:dyDescent="0.25">
      <c r="A52" t="s">
        <v>322</v>
      </c>
      <c r="B52" s="105"/>
      <c r="C52" s="162">
        <v>-3.7</v>
      </c>
      <c r="D52" s="162">
        <v>0.2</v>
      </c>
      <c r="E52" s="162">
        <v>1.5</v>
      </c>
      <c r="F52" s="162">
        <v>2.2000000000000002</v>
      </c>
      <c r="G52" s="162">
        <v>3.1</v>
      </c>
      <c r="H52" s="163"/>
    </row>
    <row r="53" spans="1:8" x14ac:dyDescent="0.25">
      <c r="A53"/>
      <c r="C53" s="162"/>
      <c r="D53" s="162"/>
      <c r="E53" s="162"/>
      <c r="F53" s="162"/>
      <c r="G53" s="162"/>
      <c r="H53" s="163"/>
    </row>
    <row r="54" spans="1:8" x14ac:dyDescent="0.25">
      <c r="A54" t="s">
        <v>323</v>
      </c>
      <c r="B54" s="105"/>
      <c r="C54" s="162"/>
      <c r="D54" s="162"/>
      <c r="E54" s="162"/>
      <c r="F54" s="162"/>
      <c r="G54" s="162"/>
      <c r="H54" s="163"/>
    </row>
    <row r="55" spans="1:8" x14ac:dyDescent="0.25">
      <c r="A55" t="s">
        <v>324</v>
      </c>
      <c r="B55" s="105"/>
      <c r="C55" s="162">
        <v>-2.7</v>
      </c>
      <c r="D55" s="162">
        <v>1.2</v>
      </c>
      <c r="E55" s="162">
        <v>2</v>
      </c>
      <c r="F55" s="162">
        <v>2.5</v>
      </c>
      <c r="G55" s="162">
        <v>3.2</v>
      </c>
      <c r="H55" s="163"/>
    </row>
    <row r="56" spans="1:8" x14ac:dyDescent="0.25">
      <c r="A56" t="s">
        <v>325</v>
      </c>
      <c r="B56" s="105"/>
      <c r="C56" s="162">
        <v>-4.5</v>
      </c>
      <c r="D56" s="162">
        <v>1.3</v>
      </c>
      <c r="E56" s="162">
        <v>2.2000000000000002</v>
      </c>
      <c r="F56" s="162">
        <v>2.9</v>
      </c>
      <c r="G56" s="162">
        <v>3.8</v>
      </c>
      <c r="H56" s="163"/>
    </row>
    <row r="57" spans="1:8" x14ac:dyDescent="0.25">
      <c r="A57" s="99"/>
    </row>
    <row r="58" spans="1:8" x14ac:dyDescent="0.25">
      <c r="A58" t="s">
        <v>351</v>
      </c>
    </row>
    <row r="59" spans="1:8" x14ac:dyDescent="0.25">
      <c r="A59" t="s">
        <v>522</v>
      </c>
    </row>
    <row r="60" spans="1:8" x14ac:dyDescent="0.25">
      <c r="A60" t="s">
        <v>327</v>
      </c>
    </row>
    <row r="61" spans="1:8" x14ac:dyDescent="0.25">
      <c r="A61" t="s">
        <v>328</v>
      </c>
    </row>
    <row r="62" spans="1:8" x14ac:dyDescent="0.25">
      <c r="A62" t="s">
        <v>329</v>
      </c>
    </row>
    <row r="63" spans="1:8" x14ac:dyDescent="0.25">
      <c r="A63" t="s">
        <v>330</v>
      </c>
    </row>
  </sheetData>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F124BD-2859-40A3-96C4-34F9338689F8}">
  <dimension ref="A1:P45"/>
  <sheetViews>
    <sheetView zoomScaleNormal="100" workbookViewId="0"/>
  </sheetViews>
  <sheetFormatPr defaultRowHeight="15" x14ac:dyDescent="0.25"/>
  <cols>
    <col min="1" max="1" width="54.85546875" style="13" customWidth="1"/>
    <col min="2" max="16" width="17.85546875" style="13" customWidth="1"/>
    <col min="17" max="16384" width="9.140625" style="13"/>
  </cols>
  <sheetData>
    <row r="1" spans="1:16" x14ac:dyDescent="0.25">
      <c r="A1" s="235" t="str">
        <f>HYPERLINK("#'contents'!A1","to contents")</f>
        <v>to contents</v>
      </c>
    </row>
    <row r="2" spans="1:16" ht="30" x14ac:dyDescent="0.25">
      <c r="A2" s="14" t="s">
        <v>548</v>
      </c>
    </row>
    <row r="3" spans="1:16" x14ac:dyDescent="0.25">
      <c r="A3" s="30"/>
      <c r="D3" s="113"/>
    </row>
    <row r="4" spans="1:16" ht="15" customHeight="1" x14ac:dyDescent="0.25">
      <c r="A4" s="100"/>
      <c r="B4" s="114"/>
      <c r="C4" s="114"/>
      <c r="E4" s="114" t="s">
        <v>549</v>
      </c>
      <c r="F4" s="114"/>
      <c r="G4" s="114"/>
      <c r="H4" s="114"/>
      <c r="I4" s="115"/>
      <c r="J4" s="114"/>
      <c r="K4" s="114"/>
      <c r="L4" s="114"/>
      <c r="M4" s="114"/>
      <c r="N4" s="114"/>
      <c r="O4" s="114"/>
      <c r="P4" s="114"/>
    </row>
    <row r="5" spans="1:16" x14ac:dyDescent="0.25">
      <c r="A5" s="95"/>
      <c r="B5" s="105" t="s">
        <v>350</v>
      </c>
      <c r="C5" s="199"/>
      <c r="D5" s="199"/>
      <c r="E5" s="199"/>
      <c r="F5" s="199"/>
      <c r="G5" s="199"/>
      <c r="H5" s="105"/>
      <c r="J5" s="200"/>
      <c r="K5" s="200"/>
      <c r="L5" s="200"/>
      <c r="M5" s="200"/>
      <c r="N5" s="200"/>
      <c r="O5" s="200"/>
      <c r="P5" s="200"/>
    </row>
    <row r="6" spans="1:16" x14ac:dyDescent="0.25">
      <c r="C6" s="201" t="s">
        <v>307</v>
      </c>
      <c r="D6" s="201" t="s">
        <v>308</v>
      </c>
      <c r="E6" s="201" t="s">
        <v>309</v>
      </c>
      <c r="F6" s="201" t="s">
        <v>310</v>
      </c>
      <c r="G6" s="201" t="s">
        <v>311</v>
      </c>
      <c r="J6" s="200"/>
      <c r="K6" s="200"/>
      <c r="L6" s="200"/>
      <c r="M6" s="200"/>
      <c r="N6" s="200"/>
      <c r="O6" s="200"/>
      <c r="P6" s="200"/>
    </row>
    <row r="7" spans="1:16" x14ac:dyDescent="0.25">
      <c r="A7" s="95"/>
      <c r="C7" s="201"/>
      <c r="D7" s="201"/>
      <c r="E7" s="201"/>
      <c r="F7" s="201"/>
      <c r="G7" s="201"/>
      <c r="J7" s="200"/>
      <c r="K7" s="200"/>
      <c r="L7" s="200"/>
      <c r="M7" s="200"/>
      <c r="N7" s="200"/>
      <c r="O7" s="200"/>
      <c r="P7" s="200"/>
    </row>
    <row r="8" spans="1:16" x14ac:dyDescent="0.25">
      <c r="A8" s="95" t="s">
        <v>313</v>
      </c>
      <c r="B8" s="105"/>
      <c r="C8" s="202">
        <v>-0.1</v>
      </c>
      <c r="D8" s="202">
        <v>0.6</v>
      </c>
      <c r="E8" s="202">
        <v>0.89999999999999991</v>
      </c>
      <c r="F8" s="202">
        <v>1.2</v>
      </c>
      <c r="G8" s="202">
        <v>1.5</v>
      </c>
      <c r="J8" s="200"/>
      <c r="K8" s="200"/>
      <c r="L8" s="200"/>
      <c r="M8" s="200"/>
      <c r="N8" s="200"/>
      <c r="O8" s="200"/>
      <c r="P8" s="200"/>
    </row>
    <row r="9" spans="1:16" x14ac:dyDescent="0.25">
      <c r="B9" s="105"/>
      <c r="C9" s="202"/>
      <c r="D9" s="202"/>
      <c r="E9" s="202"/>
      <c r="F9" s="202"/>
      <c r="G9" s="202"/>
      <c r="J9" s="200"/>
      <c r="K9" s="200"/>
      <c r="L9" s="200"/>
      <c r="M9" s="200"/>
      <c r="N9" s="200"/>
      <c r="O9" s="200"/>
      <c r="P9" s="200"/>
    </row>
    <row r="10" spans="1:16" x14ac:dyDescent="0.25">
      <c r="A10" s="13" t="s">
        <v>314</v>
      </c>
      <c r="B10" s="105"/>
      <c r="C10" s="202"/>
      <c r="D10" s="202"/>
      <c r="E10" s="202"/>
      <c r="F10" s="202"/>
      <c r="G10" s="202"/>
      <c r="J10" s="200"/>
      <c r="K10" s="200"/>
      <c r="L10" s="200"/>
      <c r="M10" s="200"/>
      <c r="N10" s="200"/>
      <c r="O10" s="200"/>
      <c r="P10" s="200"/>
    </row>
    <row r="11" spans="1:16" x14ac:dyDescent="0.25">
      <c r="A11" s="13" t="s">
        <v>523</v>
      </c>
      <c r="B11" s="105"/>
      <c r="C11" s="202">
        <v>-0.4</v>
      </c>
      <c r="D11" s="202">
        <v>0.5</v>
      </c>
      <c r="E11" s="202">
        <v>0.70000000000000007</v>
      </c>
      <c r="F11" s="202">
        <v>1</v>
      </c>
      <c r="G11" s="202">
        <v>1.3</v>
      </c>
      <c r="J11" s="200"/>
      <c r="K11" s="200"/>
      <c r="L11" s="200"/>
      <c r="M11" s="200"/>
      <c r="N11" s="200"/>
      <c r="O11" s="200"/>
      <c r="P11" s="200"/>
    </row>
    <row r="12" spans="1:16" x14ac:dyDescent="0.25">
      <c r="A12" s="13" t="s">
        <v>524</v>
      </c>
      <c r="B12" s="105"/>
      <c r="C12" s="202">
        <v>0</v>
      </c>
      <c r="D12" s="202">
        <v>0.6</v>
      </c>
      <c r="E12" s="202">
        <v>0.8</v>
      </c>
      <c r="F12" s="202">
        <v>1.0999999999999999</v>
      </c>
      <c r="G12" s="202">
        <v>1.4000000000000001</v>
      </c>
      <c r="J12" s="200"/>
      <c r="K12" s="200"/>
      <c r="L12" s="200"/>
      <c r="M12" s="200"/>
      <c r="N12" s="200"/>
      <c r="O12" s="200"/>
      <c r="P12" s="200"/>
    </row>
    <row r="13" spans="1:16" x14ac:dyDescent="0.25">
      <c r="A13" s="13" t="s">
        <v>525</v>
      </c>
      <c r="C13" s="202">
        <v>-0.1</v>
      </c>
      <c r="D13" s="202">
        <v>0.4</v>
      </c>
      <c r="E13" s="202">
        <v>0.89999999999999991</v>
      </c>
      <c r="F13" s="202">
        <v>1.2</v>
      </c>
      <c r="G13" s="202">
        <v>1.4000000000000001</v>
      </c>
      <c r="J13" s="200"/>
      <c r="K13" s="200"/>
      <c r="L13" s="200"/>
      <c r="M13" s="200"/>
      <c r="N13" s="200"/>
      <c r="O13" s="200"/>
      <c r="P13" s="200"/>
    </row>
    <row r="14" spans="1:16" x14ac:dyDescent="0.25">
      <c r="A14" s="13" t="s">
        <v>526</v>
      </c>
      <c r="C14" s="202">
        <v>0</v>
      </c>
      <c r="D14" s="202">
        <v>0.70000000000000007</v>
      </c>
      <c r="E14" s="202">
        <v>1</v>
      </c>
      <c r="F14" s="202">
        <v>1.2</v>
      </c>
      <c r="G14" s="202">
        <v>1.7000000000000002</v>
      </c>
      <c r="J14" s="200"/>
      <c r="K14" s="200"/>
      <c r="L14" s="200"/>
      <c r="M14" s="200"/>
      <c r="N14" s="200"/>
      <c r="O14" s="200"/>
      <c r="P14" s="200"/>
    </row>
    <row r="15" spans="1:16" x14ac:dyDescent="0.25">
      <c r="A15" s="13" t="s">
        <v>527</v>
      </c>
      <c r="B15" s="105"/>
      <c r="C15" s="202">
        <v>0.2</v>
      </c>
      <c r="D15" s="202">
        <v>0.89999999999999991</v>
      </c>
      <c r="E15" s="202">
        <v>1.0999999999999999</v>
      </c>
      <c r="F15" s="202">
        <v>1.3</v>
      </c>
      <c r="G15" s="202">
        <v>2.4</v>
      </c>
      <c r="J15" s="200"/>
      <c r="K15" s="200"/>
      <c r="L15" s="200"/>
      <c r="M15" s="200"/>
      <c r="N15" s="200"/>
      <c r="O15" s="200"/>
      <c r="P15" s="200"/>
    </row>
    <row r="16" spans="1:16" x14ac:dyDescent="0.25">
      <c r="B16" s="105"/>
      <c r="C16" s="202"/>
      <c r="D16" s="202"/>
      <c r="E16" s="202"/>
      <c r="F16" s="202"/>
      <c r="G16" s="202"/>
      <c r="J16" s="200"/>
      <c r="K16" s="200"/>
      <c r="L16" s="200"/>
      <c r="M16" s="200"/>
      <c r="N16" s="200"/>
      <c r="O16" s="200"/>
      <c r="P16" s="200"/>
    </row>
    <row r="17" spans="1:16" x14ac:dyDescent="0.25">
      <c r="A17" s="13" t="s">
        <v>315</v>
      </c>
      <c r="B17" s="105"/>
      <c r="C17" s="202"/>
      <c r="D17" s="202"/>
      <c r="E17" s="202"/>
      <c r="F17" s="202"/>
      <c r="G17" s="202"/>
    </row>
    <row r="18" spans="1:16" x14ac:dyDescent="0.25">
      <c r="A18" s="13" t="s">
        <v>316</v>
      </c>
      <c r="C18" s="202">
        <v>0.3</v>
      </c>
      <c r="D18" s="202">
        <v>0.8</v>
      </c>
      <c r="E18" s="202">
        <v>1.0999999999999999</v>
      </c>
      <c r="F18" s="202">
        <v>1.3</v>
      </c>
      <c r="G18" s="202">
        <v>1.7000000000000002</v>
      </c>
    </row>
    <row r="19" spans="1:16" x14ac:dyDescent="0.25">
      <c r="A19" s="13" t="s">
        <v>317</v>
      </c>
      <c r="C19" s="202">
        <v>-0.6</v>
      </c>
      <c r="D19" s="202">
        <v>-0.1</v>
      </c>
      <c r="E19" s="202">
        <v>0.6</v>
      </c>
      <c r="F19" s="202">
        <v>1.0999999999999999</v>
      </c>
      <c r="G19" s="202">
        <v>1.5</v>
      </c>
    </row>
    <row r="20" spans="1:16" x14ac:dyDescent="0.25">
      <c r="A20" s="13" t="s">
        <v>318</v>
      </c>
      <c r="B20" s="105"/>
      <c r="C20" s="202">
        <v>-0.1</v>
      </c>
      <c r="D20" s="202">
        <v>0.2</v>
      </c>
      <c r="E20" s="202">
        <v>0.6</v>
      </c>
      <c r="F20" s="202">
        <v>0.8</v>
      </c>
      <c r="G20" s="202">
        <v>1.0999999999999999</v>
      </c>
    </row>
    <row r="21" spans="1:16" x14ac:dyDescent="0.25">
      <c r="B21" s="105"/>
      <c r="C21" s="202"/>
      <c r="D21" s="202"/>
      <c r="E21" s="202"/>
      <c r="F21" s="202"/>
      <c r="G21" s="202"/>
    </row>
    <row r="22" spans="1:16" x14ac:dyDescent="0.25">
      <c r="A22" s="13" t="s">
        <v>319</v>
      </c>
      <c r="B22" s="105"/>
      <c r="C22" s="202"/>
      <c r="D22" s="202"/>
      <c r="E22" s="202"/>
      <c r="F22" s="202"/>
      <c r="G22" s="202"/>
    </row>
    <row r="23" spans="1:16" x14ac:dyDescent="0.25">
      <c r="A23" s="13" t="s">
        <v>320</v>
      </c>
      <c r="C23" s="202">
        <v>0</v>
      </c>
      <c r="D23" s="202">
        <v>0.6</v>
      </c>
      <c r="E23" s="202">
        <v>1</v>
      </c>
      <c r="F23" s="202">
        <v>1.2</v>
      </c>
      <c r="G23" s="202">
        <v>1.9</v>
      </c>
    </row>
    <row r="24" spans="1:16" x14ac:dyDescent="0.25">
      <c r="A24" s="13" t="s">
        <v>321</v>
      </c>
      <c r="C24" s="202">
        <v>-0.2</v>
      </c>
      <c r="D24" s="202">
        <v>0.6</v>
      </c>
      <c r="E24" s="202">
        <v>0.89999999999999991</v>
      </c>
      <c r="F24" s="202">
        <v>1.2</v>
      </c>
      <c r="G24" s="202">
        <v>1.4000000000000001</v>
      </c>
    </row>
    <row r="25" spans="1:16" x14ac:dyDescent="0.25">
      <c r="A25" s="13" t="s">
        <v>322</v>
      </c>
      <c r="B25" s="105"/>
      <c r="C25" s="202">
        <v>-0.2</v>
      </c>
      <c r="D25" s="202">
        <v>0.5</v>
      </c>
      <c r="E25" s="202">
        <v>0.89999999999999991</v>
      </c>
      <c r="F25" s="202">
        <v>1.2</v>
      </c>
      <c r="G25" s="202">
        <v>1.5</v>
      </c>
    </row>
    <row r="26" spans="1:16" ht="15" customHeight="1" x14ac:dyDescent="0.25">
      <c r="B26" s="105"/>
      <c r="C26" s="202"/>
      <c r="D26" s="202"/>
      <c r="E26" s="202"/>
      <c r="F26" s="202"/>
      <c r="G26" s="202"/>
    </row>
    <row r="27" spans="1:16" x14ac:dyDescent="0.25">
      <c r="A27" s="13" t="s">
        <v>323</v>
      </c>
      <c r="B27" s="105"/>
      <c r="C27" s="202"/>
      <c r="D27" s="202"/>
      <c r="E27" s="202"/>
      <c r="F27" s="202"/>
      <c r="G27" s="202"/>
    </row>
    <row r="28" spans="1:16" x14ac:dyDescent="0.25">
      <c r="A28" s="13" t="s">
        <v>324</v>
      </c>
      <c r="B28" s="105"/>
      <c r="C28" s="202">
        <v>-0.2</v>
      </c>
      <c r="D28" s="202">
        <v>0.6</v>
      </c>
      <c r="E28" s="202">
        <v>1</v>
      </c>
      <c r="F28" s="202">
        <v>1.3</v>
      </c>
      <c r="G28" s="202">
        <v>2.9000000000000004</v>
      </c>
    </row>
    <row r="29" spans="1:16" x14ac:dyDescent="0.25">
      <c r="A29" s="13" t="s">
        <v>325</v>
      </c>
      <c r="B29" s="105"/>
      <c r="C29" s="202">
        <v>0</v>
      </c>
      <c r="D29" s="202">
        <v>0.8</v>
      </c>
      <c r="E29" s="202">
        <v>1.0999999999999999</v>
      </c>
      <c r="F29" s="202">
        <v>1.2</v>
      </c>
      <c r="G29" s="202">
        <v>1.4000000000000001</v>
      </c>
    </row>
    <row r="32" spans="1:16" x14ac:dyDescent="0.25">
      <c r="A32" s="13" t="s">
        <v>351</v>
      </c>
      <c r="J32" s="200"/>
      <c r="K32" s="200"/>
      <c r="L32" s="200"/>
      <c r="M32" s="200"/>
      <c r="N32" s="200"/>
      <c r="O32" s="200"/>
      <c r="P32" s="200"/>
    </row>
    <row r="33" spans="1:16" x14ac:dyDescent="0.25">
      <c r="A33" s="13" t="s">
        <v>528</v>
      </c>
      <c r="J33" s="200"/>
      <c r="K33" s="200"/>
      <c r="L33" s="200"/>
      <c r="M33" s="200"/>
      <c r="N33" s="200"/>
      <c r="O33" s="200"/>
      <c r="P33" s="200"/>
    </row>
    <row r="34" spans="1:16" x14ac:dyDescent="0.25">
      <c r="A34" s="13" t="s">
        <v>327</v>
      </c>
      <c r="J34" s="200"/>
      <c r="K34" s="200"/>
      <c r="L34" s="200"/>
      <c r="M34" s="200"/>
      <c r="N34" s="200"/>
      <c r="O34" s="200"/>
      <c r="P34" s="200"/>
    </row>
    <row r="35" spans="1:16" x14ac:dyDescent="0.25">
      <c r="A35" s="13" t="s">
        <v>328</v>
      </c>
      <c r="J35" s="200"/>
      <c r="K35" s="200"/>
      <c r="L35" s="200"/>
      <c r="M35" s="200"/>
      <c r="N35" s="200"/>
      <c r="O35" s="200"/>
      <c r="P35" s="200"/>
    </row>
    <row r="36" spans="1:16" x14ac:dyDescent="0.25">
      <c r="A36" s="13" t="s">
        <v>329</v>
      </c>
      <c r="J36" s="200"/>
      <c r="K36" s="200"/>
      <c r="L36" s="200"/>
      <c r="M36" s="200"/>
      <c r="N36" s="200"/>
      <c r="O36" s="200"/>
      <c r="P36" s="200"/>
    </row>
    <row r="37" spans="1:16" x14ac:dyDescent="0.25">
      <c r="A37" s="13" t="s">
        <v>330</v>
      </c>
      <c r="J37" s="200"/>
      <c r="K37" s="200"/>
      <c r="L37" s="200"/>
      <c r="M37" s="200"/>
      <c r="N37" s="200"/>
      <c r="O37" s="200"/>
      <c r="P37" s="200"/>
    </row>
    <row r="38" spans="1:16" x14ac:dyDescent="0.25">
      <c r="J38" s="200"/>
      <c r="K38" s="200"/>
      <c r="L38" s="200"/>
      <c r="M38" s="200"/>
      <c r="N38" s="200"/>
      <c r="O38" s="200"/>
      <c r="P38" s="200"/>
    </row>
    <row r="39" spans="1:16" x14ac:dyDescent="0.25">
      <c r="J39" s="200"/>
      <c r="K39" s="200"/>
      <c r="L39" s="200"/>
      <c r="M39" s="200"/>
      <c r="N39" s="200"/>
      <c r="O39" s="200"/>
      <c r="P39" s="200"/>
    </row>
    <row r="40" spans="1:16" x14ac:dyDescent="0.25">
      <c r="J40" s="200"/>
      <c r="K40" s="200"/>
      <c r="L40" s="200"/>
      <c r="M40" s="200"/>
      <c r="N40" s="200"/>
      <c r="O40" s="200"/>
      <c r="P40" s="200"/>
    </row>
    <row r="41" spans="1:16" x14ac:dyDescent="0.25">
      <c r="J41" s="200"/>
      <c r="K41" s="200"/>
      <c r="L41" s="200"/>
      <c r="M41" s="200"/>
      <c r="N41" s="200"/>
      <c r="O41" s="200"/>
      <c r="P41" s="200"/>
    </row>
    <row r="42" spans="1:16" x14ac:dyDescent="0.25">
      <c r="J42" s="200"/>
      <c r="K42" s="200"/>
      <c r="L42" s="200"/>
      <c r="M42" s="200"/>
      <c r="N42" s="200"/>
      <c r="O42" s="200"/>
      <c r="P42" s="200"/>
    </row>
    <row r="43" spans="1:16" x14ac:dyDescent="0.25">
      <c r="J43" s="200"/>
      <c r="K43" s="200"/>
      <c r="L43" s="200"/>
      <c r="M43" s="200"/>
      <c r="N43" s="200"/>
      <c r="O43" s="200"/>
      <c r="P43" s="200"/>
    </row>
    <row r="44" spans="1:16" x14ac:dyDescent="0.25">
      <c r="J44" s="200"/>
      <c r="K44" s="200"/>
      <c r="L44" s="200"/>
      <c r="M44" s="200"/>
      <c r="N44" s="200"/>
      <c r="O44" s="200"/>
      <c r="P44" s="200"/>
    </row>
    <row r="45" spans="1:16" x14ac:dyDescent="0.25">
      <c r="J45" s="200"/>
      <c r="K45" s="200"/>
      <c r="L45" s="200"/>
      <c r="M45" s="200"/>
      <c r="N45" s="200"/>
      <c r="O45" s="200"/>
      <c r="P45" s="200"/>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28</vt:i4>
      </vt:variant>
    </vt:vector>
  </HeadingPairs>
  <TitlesOfParts>
    <vt:vector size="28" baseType="lpstr">
      <vt:lpstr>contents</vt:lpstr>
      <vt:lpstr>readme</vt:lpstr>
      <vt:lpstr>Appendix_01_cMEV24</vt:lpstr>
      <vt:lpstr>Appendix_02_cMEV24</vt:lpstr>
      <vt:lpstr>Appendix_03_cMEV24</vt:lpstr>
      <vt:lpstr>Appendix_04_1_cMEV24</vt:lpstr>
      <vt:lpstr>Appendix_04_2_cMEV24</vt:lpstr>
      <vt:lpstr>Appendix_04_3_cMEV24</vt:lpstr>
      <vt:lpstr>Appendix_04_4_cMEV24</vt:lpstr>
      <vt:lpstr>Appendix_04_5_cMEV24</vt:lpstr>
      <vt:lpstr>Appendix_04_6_cMEV24</vt:lpstr>
      <vt:lpstr>Appendix_04_7_cMEV24</vt:lpstr>
      <vt:lpstr>Appendix_05_cMEV24</vt:lpstr>
      <vt:lpstr>Appendix_06_cMEV24</vt:lpstr>
      <vt:lpstr>Appendix_07_cMEV24</vt:lpstr>
      <vt:lpstr>Appendix_08_cMEV24</vt:lpstr>
      <vt:lpstr>Appendix_09_cMEV24</vt:lpstr>
      <vt:lpstr>Appendix_10_cMEV24</vt:lpstr>
      <vt:lpstr>Appendix_11_cMEV24</vt:lpstr>
      <vt:lpstr>Appendix_12_cMEV24</vt:lpstr>
      <vt:lpstr>Appendix_13_cMEV24</vt:lpstr>
      <vt:lpstr>Appendix_14_cMEV24</vt:lpstr>
      <vt:lpstr>Appendix_15_cMEV24</vt:lpstr>
      <vt:lpstr>Appendix_16_cMEV24</vt:lpstr>
      <vt:lpstr>Appendix_17_cMEV24</vt:lpstr>
      <vt:lpstr>Appendix_18_cMEV24</vt:lpstr>
      <vt:lpstr>Appendix_19a_cMEV24</vt:lpstr>
      <vt:lpstr>Appendix_19B_cMEV24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Fred Kuypers</cp:lastModifiedBy>
  <dcterms:created xsi:type="dcterms:W3CDTF">2021-03-16T13:44:08Z</dcterms:created>
  <dcterms:modified xsi:type="dcterms:W3CDTF">2024-03-04T09:30:31Z</dcterms:modified>
</cp:coreProperties>
</file>