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640" yWindow="300" windowWidth="13725" windowHeight="12900"/>
  </bookViews>
  <sheets>
    <sheet name="Overzicht" sheetId="1" r:id="rId1"/>
    <sheet name="1a" sheetId="2" r:id="rId2"/>
    <sheet name="1b" sheetId="3" r:id="rId3"/>
    <sheet name="2a" sheetId="4" r:id="rId4"/>
    <sheet name="2b" sheetId="5" r:id="rId5"/>
    <sheet name="3a" sheetId="6" r:id="rId6"/>
    <sheet name="3b" sheetId="7" r:id="rId7"/>
    <sheet name="4a" sheetId="8" r:id="rId8"/>
    <sheet name="4b" sheetId="9" r:id="rId9"/>
    <sheet name="5a" sheetId="10" r:id="rId10"/>
    <sheet name="5b" sheetId="11" r:id="rId11"/>
    <sheet name="6" sheetId="12" r:id="rId12"/>
    <sheet name="7a" sheetId="14" r:id="rId13"/>
    <sheet name="7b" sheetId="15" r:id="rId14"/>
    <sheet name="8a" sheetId="16" r:id="rId15"/>
    <sheet name="8b" sheetId="17" r:id="rId16"/>
    <sheet name="9a" sheetId="18" r:id="rId17"/>
    <sheet name="9b" sheetId="19" r:id="rId18"/>
    <sheet name="10a" sheetId="20" r:id="rId19"/>
    <sheet name="10b" sheetId="21" r:id="rId20"/>
    <sheet name="w01_bbp_kw_nl" sheetId="13" r:id="rId21"/>
  </sheets>
  <calcPr calcId="145621"/>
</workbook>
</file>

<file path=xl/calcChain.xml><?xml version="1.0" encoding="utf-8"?>
<calcChain xmlns="http://schemas.openxmlformats.org/spreadsheetml/2006/main">
  <c r="E6" i="13" l="1"/>
  <c r="D5" i="21"/>
  <c r="D5" i="20"/>
  <c r="G5" i="19"/>
  <c r="E5" i="18"/>
  <c r="F5" i="17"/>
  <c r="F5" i="16"/>
  <c r="F6" i="15"/>
  <c r="E6" i="14"/>
  <c r="A23" i="1"/>
  <c r="A22" i="1"/>
  <c r="A21" i="1"/>
  <c r="A20" i="1"/>
  <c r="A19" i="1"/>
  <c r="A18" i="1"/>
  <c r="A17" i="1"/>
  <c r="A16" i="1"/>
  <c r="A24" i="1" l="1"/>
  <c r="J7" i="12" l="1"/>
  <c r="A15" i="1"/>
  <c r="D5" i="11" l="1"/>
  <c r="E5" i="10"/>
  <c r="G6" i="9"/>
  <c r="E5" i="8"/>
  <c r="G7" i="7"/>
  <c r="D6" i="6"/>
  <c r="J5" i="5"/>
  <c r="E5" i="4"/>
  <c r="F5" i="3"/>
  <c r="E5" i="2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<sst xmlns="http://schemas.openxmlformats.org/spreadsheetml/2006/main" count="281" uniqueCount="125">
  <si>
    <t>Policy Brief bij het Centraal Economisch Plan 2019</t>
  </si>
  <si>
    <t>5 maart 2019</t>
  </si>
  <si>
    <t>TITEL</t>
  </si>
  <si>
    <t>Mondiaal bbp en wereldhandel</t>
  </si>
  <si>
    <t>Import China (3-mnds gemiddelde t.o.v. jaar geleden)</t>
  </si>
  <si>
    <t>Consumenten- en producentenvertrouwen</t>
  </si>
  <si>
    <t>Groei-bijdragen bestedingen</t>
  </si>
  <si>
    <t>Werkloosheid</t>
  </si>
  <si>
    <t>Arbeidsmarktspanning</t>
  </si>
  <si>
    <t>Contractloonstijging en inflatie</t>
  </si>
  <si>
    <t>Toename vaste arbeidsrelaties naar opleiding</t>
  </si>
  <si>
    <t>Raming EMU saldo</t>
  </si>
  <si>
    <t>Onderuitputting</t>
  </si>
  <si>
    <t xml:space="preserve"> </t>
  </si>
  <si>
    <t>Wereldhandelsgroei</t>
  </si>
  <si>
    <t>Reële groei van wereld bbp</t>
  </si>
  <si>
    <t/>
  </si>
  <si>
    <t>DATA</t>
  </si>
  <si>
    <t>BESCHRIJVING</t>
  </si>
  <si>
    <t>Titel</t>
  </si>
  <si>
    <t>y-as</t>
  </si>
  <si>
    <t>% groei</t>
  </si>
  <si>
    <t>Azie</t>
  </si>
  <si>
    <t>EU</t>
  </si>
  <si>
    <t>Verenigde Staten</t>
  </si>
  <si>
    <t>% (US-dollars)</t>
  </si>
  <si>
    <t>consumentenvertrouwen</t>
  </si>
  <si>
    <t>producentenvertrouwen</t>
  </si>
  <si>
    <t>saldo positieve en negatieve antwoorden in %</t>
  </si>
  <si>
    <t>consumptie huishoudens</t>
  </si>
  <si>
    <t>investeringen in woningen</t>
  </si>
  <si>
    <t>bedrijfsinvesteringen</t>
  </si>
  <si>
    <t>overheidsbestedingen</t>
  </si>
  <si>
    <t>uitvoer</t>
  </si>
  <si>
    <t>bbp-groei</t>
  </si>
  <si>
    <t>%-punt bbp-groei</t>
  </si>
  <si>
    <t>werkloosheid</t>
  </si>
  <si>
    <t>% van beroepsbevolking</t>
  </si>
  <si>
    <t>y-as (r)</t>
  </si>
  <si>
    <t>2008Q3-2010Q2</t>
  </si>
  <si>
    <t>2010Q2-2011Q2</t>
  </si>
  <si>
    <t>2011Q2-2014Q1</t>
  </si>
  <si>
    <t>2014Q1-2018Q4</t>
  </si>
  <si>
    <t>x-as</t>
  </si>
  <si>
    <t>werkloosheidspercentage</t>
  </si>
  <si>
    <t>vacaturegraad</t>
  </si>
  <si>
    <t>inflatie (cpi)</t>
  </si>
  <si>
    <t>contractloonontwikkeling bedrijven</t>
  </si>
  <si>
    <t>%</t>
  </si>
  <si>
    <t>laag</t>
  </si>
  <si>
    <t>middelbaar</t>
  </si>
  <si>
    <t>hoog</t>
  </si>
  <si>
    <t>totaal</t>
  </si>
  <si>
    <t>jaar-op-jaar mutatie (dzd personen)</t>
  </si>
  <si>
    <t>EMU-saldo</t>
  </si>
  <si>
    <t>Structureel EMU saldo</t>
  </si>
  <si>
    <t>% bbp</t>
  </si>
  <si>
    <t>in % van begrotingsuitgaven</t>
  </si>
  <si>
    <t>Huishoudens zonder kinderen</t>
  </si>
  <si>
    <t>Huishoudens met kinderen</t>
  </si>
  <si>
    <t>Alleenverdieners</t>
  </si>
  <si>
    <t>Alleenstaanden</t>
  </si>
  <si>
    <t>Tweeverdieners</t>
  </si>
  <si>
    <t>Gepensioneerden</t>
  </si>
  <si>
    <t>Uitkeringsgerechtigden</t>
  </si>
  <si>
    <t>Werkenden</t>
  </si>
  <si>
    <t xml:space="preserve"> 5e 20%- groep (vanaf 387% WML)</t>
  </si>
  <si>
    <t>4e 20%- groep (267-387% WML)</t>
  </si>
  <si>
    <t>3e 20%- groep (183-267% WML)</t>
  </si>
  <si>
    <t>2e 20%- groep (115-183% WML)</t>
  </si>
  <si>
    <t>1e 20%- groep (tot 115% WML)</t>
  </si>
  <si>
    <t>Alle huishoudens</t>
  </si>
  <si>
    <t>% positieve koopkracht</t>
  </si>
  <si>
    <t>95%</t>
  </si>
  <si>
    <t>75%</t>
  </si>
  <si>
    <t>50%</t>
  </si>
  <si>
    <t>25%</t>
  </si>
  <si>
    <t>5%</t>
  </si>
  <si>
    <t>% negatieve koopkracht</t>
  </si>
  <si>
    <t>verandering in %</t>
  </si>
  <si>
    <t>Koopkrachtontwikkeling in 2019 en 2020</t>
  </si>
  <si>
    <t>Koopkracht</t>
  </si>
  <si>
    <t>Economische groei in Nederland</t>
  </si>
  <si>
    <t>FIGUUR (w = website)</t>
  </si>
  <si>
    <t>bbp-groei (linkeras)</t>
  </si>
  <si>
    <t>bbp-niveau (in prijzen 2017, rechteras)</t>
  </si>
  <si>
    <t>mutatie in %</t>
  </si>
  <si>
    <r>
      <rPr>
        <sz val="11"/>
        <color theme="1"/>
        <rFont val="Calibri"/>
        <family val="2"/>
      </rPr>
      <t>€</t>
    </r>
    <r>
      <rPr>
        <sz val="14.3"/>
        <color theme="1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>miljard</t>
    </r>
  </si>
  <si>
    <t>Zekerheidsgevoel en levensvoldoening</t>
  </si>
  <si>
    <t>Effect van groei op levensvoldoening</t>
  </si>
  <si>
    <t>Flex-werknemers naar onderwijsniveau</t>
  </si>
  <si>
    <t>Zzp'ers naar onderwijsniveau</t>
  </si>
  <si>
    <t>Deel werknemers dat een jaar later werkloos is</t>
  </si>
  <si>
    <t>Werkloosheid naar onderwijsniveau</t>
  </si>
  <si>
    <t>Cumulatieve koopkrachtontwikkeling</t>
  </si>
  <si>
    <t>Vertrouwen in de toekomst 2018</t>
  </si>
  <si>
    <t>vertrouwen in de toekomst (linkeras)</t>
  </si>
  <si>
    <t>levensvoldoening (rechteras)</t>
  </si>
  <si>
    <t>saldo</t>
  </si>
  <si>
    <t>indicator</t>
  </si>
  <si>
    <t>gemiddelde</t>
  </si>
  <si>
    <t>95% betrouwbaarheidsinterval</t>
  </si>
  <si>
    <t>95% betrouwbaarheidsinterval.1</t>
  </si>
  <si>
    <t>economische groei (%)</t>
  </si>
  <si>
    <t>verandering in levensvoldoening (sd)</t>
  </si>
  <si>
    <t>laagopgeleiden</t>
  </si>
  <si>
    <t>middelbaar opgeleiden</t>
  </si>
  <si>
    <t>hoogopgeleiden</t>
  </si>
  <si>
    <t>% werkzame beroepsbevolking</t>
  </si>
  <si>
    <t>werknemer met vaste arbeidsrelatie</t>
  </si>
  <si>
    <t>werknemer met flexibele arbeidsrelatie</t>
  </si>
  <si>
    <t>% van de beroeps- en niet-beroepsbevolking</t>
  </si>
  <si>
    <t>mutatie 2008-2014</t>
  </si>
  <si>
    <t>totaal 2008-2014</t>
  </si>
  <si>
    <t>mutatie 2014-2018</t>
  </si>
  <si>
    <t>totaal 2014-2018</t>
  </si>
  <si>
    <t>%-punt van de beroepsbevolking</t>
  </si>
  <si>
    <t>koopkrachtontwikkeling per inkomensgroep, 2009-2018</t>
  </si>
  <si>
    <t>1 - 20%</t>
  </si>
  <si>
    <t>21 - 40%</t>
  </si>
  <si>
    <t>41 - 60%</t>
  </si>
  <si>
    <t>61 - 80%</t>
  </si>
  <si>
    <t>81 - 100%</t>
  </si>
  <si>
    <t>vertrouwen in de toekomst per onderwijsniveau, 2018</t>
  </si>
  <si>
    <t>Groeibijdragen bestedingen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</si>
</sst>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CA005D"/>
      <name val="Calibri"/>
      <family val="2"/>
    </font>
    <font>
      <i/>
      <sz val="12"/>
      <color rgb="FFCA005D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1"/>
      <color rgb="FFFFFFFF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4.3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A005D"/>
      </patternFill>
    </fill>
    <fill>
      <patternFill patternType="solid">
        <fgColor rgb="FF4F81BD"/>
      </patternFill>
    </fill>
  </fills>
  <borders count="21">
    <border>
      <left/>
      <right/>
      <top/>
      <bottom/>
      <diagonal/>
    </border>
    <border>
      <left style="thin">
        <color rgb="FFCA005D"/>
      </left>
      <right style="thin">
        <color rgb="FFCA005D"/>
      </right>
      <top style="thin">
        <color rgb="FFCA005D"/>
      </top>
      <bottom style="thin">
        <color rgb="FFCA005D"/>
      </bottom>
      <diagonal/>
    </border>
    <border>
      <left style="thin">
        <color rgb="FFCA005D"/>
      </left>
      <right style="thin">
        <color rgb="FFCA005D"/>
      </right>
      <top style="thin">
        <color rgb="FFCA005D"/>
      </top>
      <bottom/>
      <diagonal/>
    </border>
    <border>
      <left style="thin">
        <color rgb="FFCA005D"/>
      </left>
      <right style="thin">
        <color rgb="FFCA005D"/>
      </right>
      <top/>
      <bottom/>
      <diagonal/>
    </border>
    <border>
      <left style="thin">
        <color rgb="FFCA005D"/>
      </left>
      <right style="thin">
        <color rgb="FFCA005D"/>
      </right>
      <top/>
      <bottom style="thin">
        <color rgb="FFCA005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/>
      <bottom/>
      <diagonal/>
    </border>
    <border>
      <left style="thin">
        <color rgb="FF4F81BD"/>
      </left>
      <right style="thin">
        <color rgb="FF4F81BD"/>
      </right>
      <top/>
      <bottom style="thin">
        <color rgb="FF4F81BD"/>
      </bottom>
      <diagonal/>
    </border>
    <border>
      <left/>
      <right style="thin">
        <color rgb="FF4F81BD"/>
      </right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 style="thin">
        <color rgb="FF4F81BD"/>
      </right>
      <top/>
      <bottom/>
      <diagonal/>
    </border>
    <border>
      <left style="thin">
        <color rgb="FF4F81BD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4F81BD"/>
      </bottom>
      <diagonal/>
    </border>
    <border>
      <left style="thin">
        <color rgb="FF4F81BD"/>
      </left>
      <right style="thin">
        <color auto="1"/>
      </right>
      <top style="thin">
        <color rgb="FF4F81BD"/>
      </top>
      <bottom style="thin">
        <color rgb="FF4F81BD"/>
      </bottom>
      <diagonal/>
    </border>
    <border>
      <left/>
      <right style="thin">
        <color auto="1"/>
      </right>
      <top/>
      <bottom/>
      <diagonal/>
    </border>
    <border>
      <left style="thin">
        <color rgb="FF4F81BD"/>
      </left>
      <right style="thin">
        <color rgb="FF4F81BD"/>
      </right>
      <top/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9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6" fillId="0" borderId="2" xfId="0" applyFont="1" applyBorder="1"/>
    <xf numFmtId="0" fontId="6" fillId="0" borderId="3" xfId="0" applyFont="1" applyBorder="1"/>
    <xf numFmtId="0" fontId="7" fillId="3" borderId="5" xfId="0" applyFont="1" applyFill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0" fontId="7" fillId="3" borderId="0" xfId="0" applyFont="1" applyFill="1" applyAlignment="1">
      <alignment horizontal="left"/>
    </xf>
    <xf numFmtId="0" fontId="6" fillId="0" borderId="0" xfId="0" applyFont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164" fontId="5" fillId="0" borderId="7" xfId="0" applyNumberFormat="1" applyFont="1" applyBorder="1"/>
    <xf numFmtId="164" fontId="5" fillId="0" borderId="6" xfId="0" applyNumberFormat="1" applyFont="1" applyBorder="1"/>
    <xf numFmtId="164" fontId="5" fillId="0" borderId="8" xfId="0" applyNumberFormat="1" applyFont="1" applyBorder="1"/>
    <xf numFmtId="0" fontId="0" fillId="0" borderId="0" xfId="0" applyBorder="1"/>
    <xf numFmtId="164" fontId="0" fillId="0" borderId="0" xfId="0" applyNumberFormat="1"/>
    <xf numFmtId="1" fontId="0" fillId="0" borderId="9" xfId="0" applyNumberFormat="1" applyBorder="1"/>
    <xf numFmtId="164" fontId="0" fillId="0" borderId="10" xfId="0" applyNumberFormat="1" applyBorder="1"/>
    <xf numFmtId="1" fontId="0" fillId="0" borderId="10" xfId="0" applyNumberFormat="1" applyBorder="1"/>
    <xf numFmtId="0" fontId="0" fillId="0" borderId="11" xfId="0" applyBorder="1"/>
    <xf numFmtId="1" fontId="0" fillId="0" borderId="12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0" fontId="0" fillId="0" borderId="13" xfId="0" applyBorder="1"/>
    <xf numFmtId="0" fontId="0" fillId="0" borderId="0" xfId="0" applyAlignment="1">
      <alignment horizontal="right"/>
    </xf>
    <xf numFmtId="0" fontId="7" fillId="3" borderId="1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" fontId="0" fillId="0" borderId="11" xfId="0" applyNumberFormat="1" applyBorder="1"/>
    <xf numFmtId="0" fontId="0" fillId="0" borderId="14" xfId="0" applyBorder="1"/>
    <xf numFmtId="1" fontId="0" fillId="0" borderId="13" xfId="0" applyNumberFormat="1" applyBorder="1"/>
    <xf numFmtId="0" fontId="8" fillId="0" borderId="0" xfId="1"/>
    <xf numFmtId="0" fontId="7" fillId="3" borderId="15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8" fillId="0" borderId="3" xfId="1" applyBorder="1"/>
    <xf numFmtId="0" fontId="5" fillId="0" borderId="3" xfId="0" applyFont="1" applyFill="1" applyBorder="1"/>
    <xf numFmtId="0" fontId="6" fillId="0" borderId="4" xfId="0" applyFont="1" applyBorder="1"/>
    <xf numFmtId="0" fontId="5" fillId="0" borderId="4" xfId="0" applyFont="1" applyBorder="1"/>
    <xf numFmtId="0" fontId="9" fillId="0" borderId="0" xfId="3" applyAlignment="1"/>
    <xf numFmtId="2" fontId="5" fillId="0" borderId="6" xfId="0" applyNumberFormat="1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0" fontId="7" fillId="3" borderId="18" xfId="0" applyFont="1" applyFill="1" applyBorder="1" applyAlignment="1">
      <alignment horizontal="center" vertical="center"/>
    </xf>
    <xf numFmtId="164" fontId="0" fillId="0" borderId="19" xfId="0" applyNumberFormat="1" applyBorder="1"/>
    <xf numFmtId="164" fontId="5" fillId="0" borderId="20" xfId="0" applyNumberFormat="1" applyFont="1" applyBorder="1"/>
    <xf numFmtId="164" fontId="0" fillId="0" borderId="16" xfId="0" applyNumberFormat="1" applyBorder="1"/>
    <xf numFmtId="0" fontId="4" fillId="2" borderId="0" xfId="0" applyFont="1" applyFill="1" applyAlignment="1">
      <alignment horizontal="center" vertical="center"/>
    </xf>
    <xf numFmtId="0" fontId="0" fillId="0" borderId="0" xfId="0"/>
    <xf numFmtId="0" fontId="4" fillId="2" borderId="10" xfId="0" applyFont="1" applyFill="1" applyBorder="1" applyAlignment="1">
      <alignment horizontal="center" vertical="center"/>
    </xf>
    <xf numFmtId="0" fontId="0" fillId="0" borderId="17" xfId="0" applyBorder="1" applyAlignment="1"/>
  </cellXfs>
  <cellStyles count="4">
    <cellStyle name="Hyperlink" xfId="1" builtinId="8"/>
    <cellStyle name="Normal" xfId="0" builtinId="0"/>
    <cellStyle name="Normal 10 10" xfId="3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abSelected="1" workbookViewId="0"/>
  </sheetViews>
  <sheetFormatPr defaultRowHeight="15" x14ac:dyDescent="0.25"/>
  <cols>
    <col min="1" max="1" width="66.7109375" customWidth="1"/>
    <col min="2" max="2" width="52.7109375" customWidth="1"/>
  </cols>
  <sheetData>
    <row r="1" spans="1:2" ht="18.75" x14ac:dyDescent="0.3">
      <c r="A1" s="1" t="s">
        <v>0</v>
      </c>
    </row>
    <row r="2" spans="1:2" ht="15.75" x14ac:dyDescent="0.25">
      <c r="A2" s="2" t="s">
        <v>1</v>
      </c>
    </row>
    <row r="4" spans="1:2" ht="15.75" x14ac:dyDescent="0.25">
      <c r="A4" s="3" t="s">
        <v>83</v>
      </c>
      <c r="B4" s="3" t="s">
        <v>2</v>
      </c>
    </row>
    <row r="5" spans="1:2" x14ac:dyDescent="0.25">
      <c r="A5" s="6" t="str">
        <f>HYPERLINK("#'1a'!A3", "1a")</f>
        <v>1a</v>
      </c>
      <c r="B5" s="4" t="s">
        <v>3</v>
      </c>
    </row>
    <row r="6" spans="1:2" x14ac:dyDescent="0.25">
      <c r="A6" s="7" t="str">
        <f>HYPERLINK("#'1b'!A3", "1b")</f>
        <v>1b</v>
      </c>
      <c r="B6" s="5" t="s">
        <v>4</v>
      </c>
    </row>
    <row r="7" spans="1:2" x14ac:dyDescent="0.25">
      <c r="A7" s="7" t="str">
        <f>HYPERLINK("#'2a'!A3", "2a")</f>
        <v>2a</v>
      </c>
      <c r="B7" s="5" t="s">
        <v>5</v>
      </c>
    </row>
    <row r="8" spans="1:2" x14ac:dyDescent="0.25">
      <c r="A8" s="7" t="str">
        <f>HYPERLINK("#'2b'!A3", "2b")</f>
        <v>2b</v>
      </c>
      <c r="B8" s="5" t="s">
        <v>6</v>
      </c>
    </row>
    <row r="9" spans="1:2" x14ac:dyDescent="0.25">
      <c r="A9" s="7" t="str">
        <f>HYPERLINK("#'3a'!A3", "3a")</f>
        <v>3a</v>
      </c>
      <c r="B9" s="5" t="s">
        <v>7</v>
      </c>
    </row>
    <row r="10" spans="1:2" x14ac:dyDescent="0.25">
      <c r="A10" s="7" t="str">
        <f>HYPERLINK("#'3b'!A3", "3b")</f>
        <v>3b</v>
      </c>
      <c r="B10" s="5" t="s">
        <v>8</v>
      </c>
    </row>
    <row r="11" spans="1:2" x14ac:dyDescent="0.25">
      <c r="A11" s="7" t="str">
        <f>HYPERLINK("#'4a'!A3", "4a")</f>
        <v>4a</v>
      </c>
      <c r="B11" s="5" t="s">
        <v>9</v>
      </c>
    </row>
    <row r="12" spans="1:2" x14ac:dyDescent="0.25">
      <c r="A12" s="7" t="str">
        <f>HYPERLINK("#'4b'!A3", "4b")</f>
        <v>4b</v>
      </c>
      <c r="B12" s="5" t="s">
        <v>10</v>
      </c>
    </row>
    <row r="13" spans="1:2" x14ac:dyDescent="0.25">
      <c r="A13" s="7" t="str">
        <f>HYPERLINK("#'5a'!A3", "5a")</f>
        <v>5a</v>
      </c>
      <c r="B13" s="5" t="s">
        <v>11</v>
      </c>
    </row>
    <row r="14" spans="1:2" s="44" customFormat="1" x14ac:dyDescent="0.25">
      <c r="A14" s="7" t="str">
        <f>HYPERLINK("#'5b'!A3", "5b")</f>
        <v>5b</v>
      </c>
      <c r="B14" s="5" t="s">
        <v>12</v>
      </c>
    </row>
    <row r="15" spans="1:2" x14ac:dyDescent="0.25">
      <c r="A15" s="65" t="str">
        <f>HYPERLINK("#'6'!A3", "6")</f>
        <v>6</v>
      </c>
      <c r="B15" s="66" t="s">
        <v>81</v>
      </c>
    </row>
    <row r="16" spans="1:2" s="64" customFormat="1" x14ac:dyDescent="0.25">
      <c r="A16" s="7" t="str">
        <f>HYPERLINK("#'7a'!A3", "7a")</f>
        <v>7a</v>
      </c>
      <c r="B16" s="5" t="s">
        <v>88</v>
      </c>
    </row>
    <row r="17" spans="1:2" s="64" customFormat="1" x14ac:dyDescent="0.25">
      <c r="A17" s="7" t="str">
        <f>HYPERLINK("#'7b'!A3", "7b")</f>
        <v>7b</v>
      </c>
      <c r="B17" s="5" t="s">
        <v>89</v>
      </c>
    </row>
    <row r="18" spans="1:2" s="64" customFormat="1" x14ac:dyDescent="0.25">
      <c r="A18" s="7" t="str">
        <f>HYPERLINK("#'8a'!A3", "8a")</f>
        <v>8a</v>
      </c>
      <c r="B18" s="5" t="s">
        <v>90</v>
      </c>
    </row>
    <row r="19" spans="1:2" s="64" customFormat="1" x14ac:dyDescent="0.25">
      <c r="A19" s="7" t="str">
        <f>HYPERLINK("#'8b'!A3", "8b")</f>
        <v>8b</v>
      </c>
      <c r="B19" s="5" t="s">
        <v>91</v>
      </c>
    </row>
    <row r="20" spans="1:2" s="64" customFormat="1" x14ac:dyDescent="0.25">
      <c r="A20" s="7" t="str">
        <f>HYPERLINK("#'9a'!A3", "9a")</f>
        <v>9a</v>
      </c>
      <c r="B20" s="5" t="s">
        <v>92</v>
      </c>
    </row>
    <row r="21" spans="1:2" s="64" customFormat="1" x14ac:dyDescent="0.25">
      <c r="A21" s="7" t="str">
        <f>HYPERLINK("#'9b'!A3", "9b")</f>
        <v>9b</v>
      </c>
      <c r="B21" s="5" t="s">
        <v>93</v>
      </c>
    </row>
    <row r="22" spans="1:2" s="64" customFormat="1" x14ac:dyDescent="0.25">
      <c r="A22" s="7" t="str">
        <f>HYPERLINK("#'10a'!A3", "10a")</f>
        <v>10a</v>
      </c>
      <c r="B22" s="5" t="s">
        <v>94</v>
      </c>
    </row>
    <row r="23" spans="1:2" s="64" customFormat="1" x14ac:dyDescent="0.25">
      <c r="A23" s="7" t="str">
        <f>HYPERLINK("#'10b'!A3", "10b")</f>
        <v>10b</v>
      </c>
      <c r="B23" s="5" t="s">
        <v>95</v>
      </c>
    </row>
    <row r="24" spans="1:2" x14ac:dyDescent="0.25">
      <c r="A24" s="67" t="str">
        <f>HYPERLINK("#'w01_bbp_kw_nl'!A3", "w01_bbp_kw_nl")</f>
        <v>w01_bbp_kw_nl</v>
      </c>
      <c r="B24" s="68" t="s">
        <v>82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5" sqref="E5"/>
    </sheetView>
  </sheetViews>
  <sheetFormatPr defaultRowHeight="15" x14ac:dyDescent="0.25"/>
  <cols>
    <col min="1" max="1" width="8.42578125" customWidth="1"/>
    <col min="2" max="2" width="9.7109375" customWidth="1"/>
    <col min="3" max="3" width="21.7109375" customWidth="1"/>
    <col min="5" max="5" width="12.7109375" customWidth="1"/>
    <col min="6" max="6" width="16.7109375" customWidth="1"/>
  </cols>
  <sheetData>
    <row r="1" spans="1:6" ht="15.75" x14ac:dyDescent="0.25">
      <c r="A1" s="77" t="s">
        <v>17</v>
      </c>
      <c r="B1" s="78"/>
      <c r="C1" s="78"/>
      <c r="E1" s="77" t="s">
        <v>18</v>
      </c>
      <c r="F1" s="78"/>
    </row>
    <row r="2" spans="1:6" x14ac:dyDescent="0.25">
      <c r="A2" s="8" t="s">
        <v>16</v>
      </c>
      <c r="B2" s="8" t="s">
        <v>54</v>
      </c>
      <c r="C2" s="8" t="s">
        <v>55</v>
      </c>
      <c r="E2" s="15" t="s">
        <v>19</v>
      </c>
      <c r="F2" s="9" t="s">
        <v>11</v>
      </c>
    </row>
    <row r="3" spans="1:6" x14ac:dyDescent="0.25">
      <c r="A3" s="39">
        <v>2013</v>
      </c>
      <c r="B3" s="39">
        <v>-2.9</v>
      </c>
      <c r="C3" s="39">
        <v>-0.73963883217207727</v>
      </c>
      <c r="E3" s="15" t="s">
        <v>20</v>
      </c>
      <c r="F3" s="11" t="s">
        <v>56</v>
      </c>
    </row>
    <row r="4" spans="1:6" x14ac:dyDescent="0.25">
      <c r="A4" s="38">
        <v>2014</v>
      </c>
      <c r="B4" s="38">
        <v>-2.2000000000000002</v>
      </c>
      <c r="C4" s="38">
        <v>-0.52923680589774436</v>
      </c>
    </row>
    <row r="5" spans="1:6" x14ac:dyDescent="0.25">
      <c r="A5" s="38">
        <v>2015</v>
      </c>
      <c r="B5" s="38">
        <v>-2</v>
      </c>
      <c r="C5" s="38">
        <v>-0.83578932785248972</v>
      </c>
      <c r="E5" s="16" t="str">
        <f>HYPERLINK("#'OVERZICHT'!A13", "Link naar overzicht")</f>
        <v>Link naar overzicht</v>
      </c>
    </row>
    <row r="6" spans="1:6" x14ac:dyDescent="0.25">
      <c r="A6" s="38">
        <v>2016</v>
      </c>
      <c r="B6" s="38">
        <v>0</v>
      </c>
      <c r="C6" s="38">
        <v>0.4496809816822589</v>
      </c>
    </row>
    <row r="7" spans="1:6" x14ac:dyDescent="0.25">
      <c r="A7" s="38">
        <v>2017</v>
      </c>
      <c r="B7" s="38">
        <v>1.2</v>
      </c>
      <c r="C7" s="38">
        <v>0.73149299990482386</v>
      </c>
    </row>
    <row r="8" spans="1:6" x14ac:dyDescent="0.25">
      <c r="A8" s="38">
        <v>2018</v>
      </c>
      <c r="B8" s="38">
        <v>1.4</v>
      </c>
      <c r="C8" s="38">
        <v>0.78639410797792386</v>
      </c>
    </row>
    <row r="9" spans="1:6" x14ac:dyDescent="0.25">
      <c r="A9" s="38">
        <v>2019</v>
      </c>
      <c r="B9" s="38">
        <v>1.2</v>
      </c>
      <c r="C9" s="38">
        <v>0.6</v>
      </c>
      <c r="D9" s="45"/>
    </row>
    <row r="10" spans="1:6" x14ac:dyDescent="0.25">
      <c r="A10" s="40">
        <v>2020</v>
      </c>
      <c r="B10" s="40">
        <v>0.8</v>
      </c>
      <c r="C10" s="40">
        <v>0.6</v>
      </c>
      <c r="D10" s="45"/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8" sqref="C18"/>
    </sheetView>
  </sheetViews>
  <sheetFormatPr defaultRowHeight="15" x14ac:dyDescent="0.25"/>
  <cols>
    <col min="1" max="1" width="8.42578125" customWidth="1"/>
    <col min="2" max="2" width="15.7109375" customWidth="1"/>
    <col min="4" max="4" width="12.7109375" customWidth="1"/>
    <col min="5" max="5" width="27.7109375" customWidth="1"/>
  </cols>
  <sheetData>
    <row r="1" spans="1:5" ht="15.75" x14ac:dyDescent="0.25">
      <c r="A1" s="79" t="s">
        <v>17</v>
      </c>
      <c r="B1" s="80"/>
      <c r="D1" s="77" t="s">
        <v>18</v>
      </c>
      <c r="E1" s="78"/>
    </row>
    <row r="2" spans="1:5" x14ac:dyDescent="0.25">
      <c r="A2" s="8" t="s">
        <v>16</v>
      </c>
      <c r="B2" s="73" t="s">
        <v>12</v>
      </c>
      <c r="D2" s="15" t="s">
        <v>19</v>
      </c>
      <c r="E2" s="9" t="s">
        <v>12</v>
      </c>
    </row>
    <row r="3" spans="1:5" x14ac:dyDescent="0.25">
      <c r="A3" s="42">
        <v>2010</v>
      </c>
      <c r="B3" s="74">
        <v>0.49826839826839825</v>
      </c>
      <c r="D3" s="15" t="s">
        <v>20</v>
      </c>
      <c r="E3" s="11" t="s">
        <v>57</v>
      </c>
    </row>
    <row r="4" spans="1:5" x14ac:dyDescent="0.25">
      <c r="A4" s="41">
        <v>2011</v>
      </c>
      <c r="B4" s="74">
        <v>0.47306601863102471</v>
      </c>
    </row>
    <row r="5" spans="1:5" x14ac:dyDescent="0.25">
      <c r="A5" s="41">
        <v>2012</v>
      </c>
      <c r="B5" s="74">
        <v>0.43486973947895791</v>
      </c>
      <c r="D5" s="16" t="str">
        <f>HYPERLINK("#'OVERZICHT'!A14", "Link naar overzicht")</f>
        <v>Link naar overzicht</v>
      </c>
    </row>
    <row r="6" spans="1:5" x14ac:dyDescent="0.25">
      <c r="A6" s="41">
        <v>2013</v>
      </c>
      <c r="B6" s="74">
        <v>0.3561756257693886</v>
      </c>
    </row>
    <row r="7" spans="1:5" x14ac:dyDescent="0.25">
      <c r="A7" s="41">
        <v>2014</v>
      </c>
      <c r="B7" s="74">
        <v>0.36385350318471338</v>
      </c>
    </row>
    <row r="8" spans="1:5" x14ac:dyDescent="0.25">
      <c r="A8" s="41">
        <v>2015</v>
      </c>
      <c r="B8" s="74">
        <v>0.42851421706047255</v>
      </c>
    </row>
    <row r="9" spans="1:5" x14ac:dyDescent="0.25">
      <c r="A9" s="41">
        <v>2016</v>
      </c>
      <c r="B9" s="74">
        <v>0.75976331360946747</v>
      </c>
    </row>
    <row r="10" spans="1:5" x14ac:dyDescent="0.25">
      <c r="A10" s="41">
        <v>2017</v>
      </c>
      <c r="B10" s="74">
        <v>0.57645678529526789</v>
      </c>
    </row>
    <row r="11" spans="1:5" x14ac:dyDescent="0.25">
      <c r="A11" s="75">
        <v>2018</v>
      </c>
      <c r="B11" s="76">
        <v>1.3888888888888888</v>
      </c>
    </row>
  </sheetData>
  <mergeCells count="2">
    <mergeCell ref="D1:E1"/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workbookViewId="0">
      <selection activeCell="A3" sqref="A3"/>
    </sheetView>
  </sheetViews>
  <sheetFormatPr defaultRowHeight="15" x14ac:dyDescent="0.25"/>
  <cols>
    <col min="1" max="1" width="31" customWidth="1"/>
    <col min="2" max="7" width="20.7109375" customWidth="1"/>
    <col min="8" max="8" width="39.7109375" customWidth="1"/>
    <col min="10" max="10" width="12.7109375" customWidth="1"/>
    <col min="11" max="11" width="38" customWidth="1"/>
  </cols>
  <sheetData>
    <row r="1" spans="1:11" ht="15.75" x14ac:dyDescent="0.25">
      <c r="A1" s="77" t="s">
        <v>17</v>
      </c>
      <c r="B1" s="78"/>
      <c r="C1" s="78"/>
      <c r="D1" s="78"/>
      <c r="E1" s="78"/>
      <c r="F1" s="78"/>
      <c r="G1" s="78"/>
      <c r="H1" s="78"/>
      <c r="J1" s="77" t="s">
        <v>18</v>
      </c>
      <c r="K1" s="78"/>
    </row>
    <row r="2" spans="1:11" x14ac:dyDescent="0.25">
      <c r="A2" s="62" t="s">
        <v>16</v>
      </c>
      <c r="B2" s="8"/>
      <c r="C2" s="8"/>
      <c r="D2" s="8"/>
      <c r="E2" s="8">
        <v>2019</v>
      </c>
      <c r="F2" s="8"/>
      <c r="G2" s="8"/>
      <c r="H2" s="8"/>
      <c r="J2" s="15" t="s">
        <v>19</v>
      </c>
      <c r="K2" s="9" t="s">
        <v>80</v>
      </c>
    </row>
    <row r="3" spans="1:11" x14ac:dyDescent="0.25">
      <c r="B3" s="54" t="s">
        <v>78</v>
      </c>
      <c r="C3" s="54" t="s">
        <v>77</v>
      </c>
      <c r="D3" s="54" t="s">
        <v>76</v>
      </c>
      <c r="E3" s="54" t="s">
        <v>75</v>
      </c>
      <c r="F3" s="54" t="s">
        <v>74</v>
      </c>
      <c r="G3" s="54" t="s">
        <v>73</v>
      </c>
      <c r="H3" s="54" t="s">
        <v>72</v>
      </c>
      <c r="J3" s="15"/>
      <c r="K3" s="10"/>
    </row>
    <row r="4" spans="1:11" x14ac:dyDescent="0.25">
      <c r="A4" t="s">
        <v>71</v>
      </c>
      <c r="B4" s="60">
        <v>3.8</v>
      </c>
      <c r="C4" s="51">
        <v>0.2</v>
      </c>
      <c r="D4" s="51">
        <v>1.1000000000000001</v>
      </c>
      <c r="E4" s="51">
        <v>1.6</v>
      </c>
      <c r="F4" s="51">
        <v>2.2000000000000002</v>
      </c>
      <c r="G4" s="51">
        <v>3.7</v>
      </c>
      <c r="H4" s="50">
        <v>96.2</v>
      </c>
      <c r="J4" s="15" t="s">
        <v>20</v>
      </c>
      <c r="K4" s="10" t="s">
        <v>79</v>
      </c>
    </row>
    <row r="5" spans="1:11" x14ac:dyDescent="0.25">
      <c r="A5" t="s">
        <v>70</v>
      </c>
      <c r="B5" s="60">
        <v>8.1</v>
      </c>
      <c r="C5" s="51">
        <v>-0.5</v>
      </c>
      <c r="D5" s="51">
        <v>0.8</v>
      </c>
      <c r="E5" s="51">
        <v>1.1000000000000001</v>
      </c>
      <c r="F5" s="51">
        <v>1.6</v>
      </c>
      <c r="G5" s="51">
        <v>3.2</v>
      </c>
      <c r="H5" s="50">
        <v>91.9</v>
      </c>
      <c r="J5" s="15"/>
      <c r="K5" s="11"/>
    </row>
    <row r="6" spans="1:11" x14ac:dyDescent="0.25">
      <c r="A6" t="s">
        <v>69</v>
      </c>
      <c r="B6" s="60">
        <v>3.1</v>
      </c>
      <c r="C6" s="51">
        <v>0.3</v>
      </c>
      <c r="D6" s="51">
        <v>1.3</v>
      </c>
      <c r="E6" s="51">
        <v>1.7</v>
      </c>
      <c r="F6" s="51">
        <v>2.2000000000000002</v>
      </c>
      <c r="G6" s="51">
        <v>3.7</v>
      </c>
      <c r="H6" s="50">
        <v>96.9</v>
      </c>
    </row>
    <row r="7" spans="1:11" x14ac:dyDescent="0.25">
      <c r="A7" t="s">
        <v>68</v>
      </c>
      <c r="B7" s="60">
        <v>3</v>
      </c>
      <c r="C7" s="51">
        <v>0.4</v>
      </c>
      <c r="D7" s="51">
        <v>1.3</v>
      </c>
      <c r="E7" s="51">
        <v>1.8</v>
      </c>
      <c r="F7" s="51">
        <v>2.4</v>
      </c>
      <c r="G7" s="51">
        <v>4.3</v>
      </c>
      <c r="H7" s="50">
        <v>97</v>
      </c>
      <c r="J7" s="61" t="str">
        <f>HYPERLINK("#'OVERZICHT'!A15", "Link naar overzicht")</f>
        <v>Link naar overzicht</v>
      </c>
    </row>
    <row r="8" spans="1:11" x14ac:dyDescent="0.25">
      <c r="A8" t="s">
        <v>67</v>
      </c>
      <c r="B8" s="60">
        <v>2.4</v>
      </c>
      <c r="C8" s="51">
        <v>0.5</v>
      </c>
      <c r="D8" s="51">
        <v>1.4</v>
      </c>
      <c r="E8" s="51">
        <v>1.9</v>
      </c>
      <c r="F8" s="51">
        <v>2.4</v>
      </c>
      <c r="G8" s="51">
        <v>3.5</v>
      </c>
      <c r="H8" s="50">
        <v>97.6</v>
      </c>
    </row>
    <row r="9" spans="1:11" x14ac:dyDescent="0.25">
      <c r="A9" t="s">
        <v>66</v>
      </c>
      <c r="B9" s="60">
        <v>2.4</v>
      </c>
      <c r="C9" s="51">
        <v>0.3</v>
      </c>
      <c r="D9" s="51">
        <v>1.2</v>
      </c>
      <c r="E9" s="51">
        <v>1.7</v>
      </c>
      <c r="F9" s="51">
        <v>2.2999999999999998</v>
      </c>
      <c r="G9" s="51">
        <v>3.8</v>
      </c>
      <c r="H9" s="50">
        <v>97.6</v>
      </c>
    </row>
    <row r="10" spans="1:11" x14ac:dyDescent="0.25">
      <c r="A10" t="s">
        <v>65</v>
      </c>
      <c r="B10" s="60">
        <v>3.7</v>
      </c>
      <c r="C10" s="51">
        <v>0.2</v>
      </c>
      <c r="D10" s="51">
        <v>1.2</v>
      </c>
      <c r="E10" s="51">
        <v>1.7</v>
      </c>
      <c r="F10" s="51">
        <v>2.2999999999999998</v>
      </c>
      <c r="G10" s="51">
        <v>3.4</v>
      </c>
      <c r="H10" s="50">
        <v>96.3</v>
      </c>
    </row>
    <row r="11" spans="1:11" x14ac:dyDescent="0.25">
      <c r="A11" t="s">
        <v>64</v>
      </c>
      <c r="B11" s="60">
        <v>6.6</v>
      </c>
      <c r="C11" s="51">
        <v>-0.3</v>
      </c>
      <c r="D11" s="51">
        <v>0.7</v>
      </c>
      <c r="E11" s="51">
        <v>1</v>
      </c>
      <c r="F11" s="51">
        <v>1.8</v>
      </c>
      <c r="G11" s="51">
        <v>3.3</v>
      </c>
      <c r="H11" s="50">
        <v>93.4</v>
      </c>
    </row>
    <row r="12" spans="1:11" x14ac:dyDescent="0.25">
      <c r="A12" t="s">
        <v>63</v>
      </c>
      <c r="B12" s="60">
        <v>2.2000000000000002</v>
      </c>
      <c r="C12" s="51">
        <v>0.5</v>
      </c>
      <c r="D12" s="51">
        <v>1.1000000000000001</v>
      </c>
      <c r="E12" s="51">
        <v>1.6</v>
      </c>
      <c r="F12" s="51">
        <v>2.2000000000000002</v>
      </c>
      <c r="G12" s="51">
        <v>5</v>
      </c>
      <c r="H12" s="50">
        <v>97.8</v>
      </c>
    </row>
    <row r="13" spans="1:11" x14ac:dyDescent="0.25">
      <c r="A13" t="s">
        <v>62</v>
      </c>
      <c r="B13" s="60">
        <v>2.9</v>
      </c>
      <c r="C13" s="51">
        <v>0.4</v>
      </c>
      <c r="D13" s="51">
        <v>1.2</v>
      </c>
      <c r="E13" s="51">
        <v>1.7</v>
      </c>
      <c r="F13" s="51">
        <v>2.2999999999999998</v>
      </c>
      <c r="G13" s="51">
        <v>3.6</v>
      </c>
      <c r="H13" s="50">
        <v>97.1</v>
      </c>
    </row>
    <row r="14" spans="1:11" x14ac:dyDescent="0.25">
      <c r="A14" t="s">
        <v>61</v>
      </c>
      <c r="B14" s="60">
        <v>4.9000000000000004</v>
      </c>
      <c r="C14" s="51">
        <v>0</v>
      </c>
      <c r="D14" s="51">
        <v>1</v>
      </c>
      <c r="E14" s="51">
        <v>1.5</v>
      </c>
      <c r="F14" s="51">
        <v>2.1</v>
      </c>
      <c r="G14" s="51">
        <v>3.8</v>
      </c>
      <c r="H14" s="50">
        <v>95.1</v>
      </c>
    </row>
    <row r="15" spans="1:11" x14ac:dyDescent="0.25">
      <c r="A15" t="s">
        <v>60</v>
      </c>
      <c r="B15" s="60">
        <v>3</v>
      </c>
      <c r="C15" s="51">
        <v>0.2</v>
      </c>
      <c r="D15" s="51">
        <v>1.2</v>
      </c>
      <c r="E15" s="51">
        <v>1.8</v>
      </c>
      <c r="F15" s="51">
        <v>2.5</v>
      </c>
      <c r="G15" s="51">
        <v>4.5</v>
      </c>
      <c r="H15" s="50">
        <v>96.5</v>
      </c>
    </row>
    <row r="16" spans="1:11" x14ac:dyDescent="0.25">
      <c r="A16" t="s">
        <v>59</v>
      </c>
      <c r="B16" s="60">
        <v>5.9</v>
      </c>
      <c r="C16" s="51">
        <v>-0.2</v>
      </c>
      <c r="D16" s="51">
        <v>1.1000000000000001</v>
      </c>
      <c r="E16" s="51">
        <v>1.7</v>
      </c>
      <c r="F16" s="51">
        <v>2.2999999999999998</v>
      </c>
      <c r="G16" s="51">
        <v>3.5</v>
      </c>
      <c r="H16" s="50">
        <v>94.1</v>
      </c>
    </row>
    <row r="17" spans="1:8" x14ac:dyDescent="0.25">
      <c r="A17" s="59" t="s">
        <v>58</v>
      </c>
      <c r="B17" s="58">
        <v>3.6</v>
      </c>
      <c r="C17" s="47">
        <v>0.2</v>
      </c>
      <c r="D17" s="47">
        <v>1.1000000000000001</v>
      </c>
      <c r="E17" s="47">
        <v>1.7</v>
      </c>
      <c r="F17" s="47">
        <v>2.2000000000000002</v>
      </c>
      <c r="G17" s="47">
        <v>3.3</v>
      </c>
      <c r="H17" s="46">
        <v>96.4</v>
      </c>
    </row>
    <row r="19" spans="1:8" x14ac:dyDescent="0.25">
      <c r="A19" s="57" t="s">
        <v>16</v>
      </c>
      <c r="B19" s="56"/>
      <c r="C19" s="56"/>
      <c r="D19" s="56"/>
      <c r="E19" s="56">
        <v>2020</v>
      </c>
      <c r="F19" s="56"/>
      <c r="G19" s="56"/>
      <c r="H19" s="55"/>
    </row>
    <row r="20" spans="1:8" x14ac:dyDescent="0.25">
      <c r="A20" s="53"/>
      <c r="B20" s="54" t="s">
        <v>78</v>
      </c>
      <c r="C20" s="54" t="s">
        <v>77</v>
      </c>
      <c r="D20" s="54" t="s">
        <v>76</v>
      </c>
      <c r="E20" s="54" t="s">
        <v>75</v>
      </c>
      <c r="F20" s="54" t="s">
        <v>74</v>
      </c>
      <c r="G20" s="54" t="s">
        <v>73</v>
      </c>
      <c r="H20" s="54" t="s">
        <v>72</v>
      </c>
    </row>
    <row r="21" spans="1:8" x14ac:dyDescent="0.25">
      <c r="A21" s="53" t="s">
        <v>71</v>
      </c>
      <c r="B21" s="52">
        <v>6.7</v>
      </c>
      <c r="C21" s="51">
        <v>-0.2</v>
      </c>
      <c r="D21" s="51">
        <v>0.7</v>
      </c>
      <c r="E21" s="51">
        <v>1.3</v>
      </c>
      <c r="F21" s="51">
        <v>2</v>
      </c>
      <c r="G21" s="51">
        <v>4.3</v>
      </c>
      <c r="H21" s="50">
        <v>93.3</v>
      </c>
    </row>
    <row r="22" spans="1:8" x14ac:dyDescent="0.25">
      <c r="A22" t="s">
        <v>70</v>
      </c>
      <c r="B22" s="52">
        <v>7.8</v>
      </c>
      <c r="C22" s="51">
        <v>-0.4</v>
      </c>
      <c r="D22" s="51">
        <v>0.5</v>
      </c>
      <c r="E22" s="51">
        <v>0.8</v>
      </c>
      <c r="F22" s="51">
        <v>1.1000000000000001</v>
      </c>
      <c r="G22" s="51">
        <v>4.2</v>
      </c>
      <c r="H22" s="50">
        <v>92.2</v>
      </c>
    </row>
    <row r="23" spans="1:8" x14ac:dyDescent="0.25">
      <c r="A23" t="s">
        <v>69</v>
      </c>
      <c r="B23" s="52">
        <v>7.6</v>
      </c>
      <c r="C23" s="51">
        <v>-0.2</v>
      </c>
      <c r="D23" s="51">
        <v>0.7</v>
      </c>
      <c r="E23" s="51">
        <v>1.2</v>
      </c>
      <c r="F23" s="51">
        <v>2</v>
      </c>
      <c r="G23" s="51">
        <v>4.9000000000000004</v>
      </c>
      <c r="H23" s="50">
        <v>92.4</v>
      </c>
    </row>
    <row r="24" spans="1:8" x14ac:dyDescent="0.25">
      <c r="A24" t="s">
        <v>68</v>
      </c>
      <c r="B24" s="52">
        <v>7.6</v>
      </c>
      <c r="C24" s="51">
        <v>-0.2</v>
      </c>
      <c r="D24" s="51">
        <v>0.7</v>
      </c>
      <c r="E24" s="51">
        <v>1.4</v>
      </c>
      <c r="F24" s="51">
        <v>2.2999999999999998</v>
      </c>
      <c r="G24" s="51">
        <v>4.5999999999999996</v>
      </c>
      <c r="H24" s="50">
        <v>92.4</v>
      </c>
    </row>
    <row r="25" spans="1:8" x14ac:dyDescent="0.25">
      <c r="A25" t="s">
        <v>67</v>
      </c>
      <c r="B25" s="52">
        <v>5.2</v>
      </c>
      <c r="C25" s="51">
        <v>0</v>
      </c>
      <c r="D25" s="51">
        <v>1.1000000000000001</v>
      </c>
      <c r="E25" s="51">
        <v>1.6</v>
      </c>
      <c r="F25" s="51">
        <v>2.2999999999999998</v>
      </c>
      <c r="G25" s="51">
        <v>4</v>
      </c>
      <c r="H25" s="50">
        <v>94.8</v>
      </c>
    </row>
    <row r="26" spans="1:8" x14ac:dyDescent="0.25">
      <c r="A26" t="s">
        <v>66</v>
      </c>
      <c r="B26" s="52">
        <v>5.3</v>
      </c>
      <c r="C26" s="51">
        <v>0</v>
      </c>
      <c r="D26" s="51">
        <v>1</v>
      </c>
      <c r="E26" s="51">
        <v>1.5</v>
      </c>
      <c r="F26" s="51">
        <v>2</v>
      </c>
      <c r="G26" s="51">
        <v>3.6</v>
      </c>
      <c r="H26" s="50">
        <v>94.7</v>
      </c>
    </row>
    <row r="27" spans="1:8" x14ac:dyDescent="0.25">
      <c r="A27" s="53" t="s">
        <v>65</v>
      </c>
      <c r="B27" s="52">
        <v>4.8</v>
      </c>
      <c r="C27" s="51">
        <v>0</v>
      </c>
      <c r="D27" s="51">
        <v>1</v>
      </c>
      <c r="E27" s="51">
        <v>1.5</v>
      </c>
      <c r="F27" s="51">
        <v>2.2000000000000002</v>
      </c>
      <c r="G27" s="51">
        <v>4.2</v>
      </c>
      <c r="H27" s="50">
        <v>95.2</v>
      </c>
    </row>
    <row r="28" spans="1:8" x14ac:dyDescent="0.25">
      <c r="A28" s="53" t="s">
        <v>64</v>
      </c>
      <c r="B28" s="52">
        <v>10.4</v>
      </c>
      <c r="C28" s="51">
        <v>-0.8</v>
      </c>
      <c r="D28" s="51">
        <v>0.4</v>
      </c>
      <c r="E28" s="51">
        <v>0.6</v>
      </c>
      <c r="F28" s="51">
        <v>1</v>
      </c>
      <c r="G28" s="51">
        <v>3.5</v>
      </c>
      <c r="H28" s="50">
        <v>89.6</v>
      </c>
    </row>
    <row r="29" spans="1:8" x14ac:dyDescent="0.25">
      <c r="A29" s="53" t="s">
        <v>63</v>
      </c>
      <c r="B29" s="52">
        <v>8.8000000000000007</v>
      </c>
      <c r="C29" s="51">
        <v>-0.2</v>
      </c>
      <c r="D29" s="51">
        <v>0.5</v>
      </c>
      <c r="E29" s="51">
        <v>0.9</v>
      </c>
      <c r="F29" s="51">
        <v>1.5</v>
      </c>
      <c r="G29" s="51">
        <v>5.2</v>
      </c>
      <c r="H29" s="50">
        <v>91.2</v>
      </c>
    </row>
    <row r="30" spans="1:8" x14ac:dyDescent="0.25">
      <c r="A30" s="53" t="s">
        <v>62</v>
      </c>
      <c r="B30" s="52">
        <v>5.8</v>
      </c>
      <c r="C30" s="51">
        <v>-0.1</v>
      </c>
      <c r="D30" s="51">
        <v>0.9</v>
      </c>
      <c r="E30" s="51">
        <v>1.5</v>
      </c>
      <c r="F30" s="51">
        <v>2.2000000000000002</v>
      </c>
      <c r="G30" s="51">
        <v>4.3</v>
      </c>
      <c r="H30" s="50">
        <v>94.2</v>
      </c>
    </row>
    <row r="31" spans="1:8" x14ac:dyDescent="0.25">
      <c r="A31" s="53" t="s">
        <v>61</v>
      </c>
      <c r="B31" s="52">
        <v>7.6</v>
      </c>
      <c r="C31" s="51">
        <v>-0.3</v>
      </c>
      <c r="D31" s="51">
        <v>0.6</v>
      </c>
      <c r="E31" s="51">
        <v>1</v>
      </c>
      <c r="F31" s="51">
        <v>1.7</v>
      </c>
      <c r="G31" s="51">
        <v>4.0999999999999996</v>
      </c>
      <c r="H31" s="50">
        <v>92.4</v>
      </c>
    </row>
    <row r="32" spans="1:8" x14ac:dyDescent="0.25">
      <c r="A32" s="53" t="s">
        <v>60</v>
      </c>
      <c r="B32" s="52">
        <v>8</v>
      </c>
      <c r="C32" s="51">
        <v>-0.3</v>
      </c>
      <c r="D32" s="51">
        <v>0.7</v>
      </c>
      <c r="E32" s="51">
        <v>1.4</v>
      </c>
      <c r="F32" s="51">
        <v>2.5</v>
      </c>
      <c r="G32" s="51">
        <v>5.3</v>
      </c>
      <c r="H32" s="50">
        <v>91.5</v>
      </c>
    </row>
    <row r="33" spans="1:8" x14ac:dyDescent="0.25">
      <c r="A33" s="53" t="s">
        <v>59</v>
      </c>
      <c r="B33" s="52">
        <v>3.8</v>
      </c>
      <c r="C33" s="51">
        <v>0.2</v>
      </c>
      <c r="D33" s="51">
        <v>1.1000000000000001</v>
      </c>
      <c r="E33" s="51">
        <v>1.8</v>
      </c>
      <c r="F33" s="51">
        <v>3</v>
      </c>
      <c r="G33" s="51">
        <v>4.5999999999999996</v>
      </c>
      <c r="H33" s="50">
        <v>96.2</v>
      </c>
    </row>
    <row r="34" spans="1:8" x14ac:dyDescent="0.25">
      <c r="A34" s="49" t="s">
        <v>58</v>
      </c>
      <c r="B34" s="48">
        <v>7.2</v>
      </c>
      <c r="C34" s="47">
        <v>-0.3</v>
      </c>
      <c r="D34" s="47">
        <v>0.7</v>
      </c>
      <c r="E34" s="47">
        <v>1.3</v>
      </c>
      <c r="F34" s="47">
        <v>1.9</v>
      </c>
      <c r="G34" s="47">
        <v>3.5</v>
      </c>
      <c r="H34" s="46">
        <v>92.8</v>
      </c>
    </row>
    <row r="36" spans="1:8" x14ac:dyDescent="0.25">
      <c r="B36" s="45"/>
      <c r="C36" s="45"/>
      <c r="D36" s="45"/>
      <c r="E36" s="45"/>
      <c r="F36" s="45"/>
      <c r="G36" s="45"/>
      <c r="H36" s="45"/>
    </row>
    <row r="37" spans="1:8" x14ac:dyDescent="0.25">
      <c r="B37" s="45"/>
      <c r="C37" s="45"/>
      <c r="D37" s="45"/>
      <c r="E37" s="45"/>
      <c r="F37" s="45"/>
      <c r="G37" s="45"/>
      <c r="H37" s="45"/>
    </row>
    <row r="38" spans="1:8" x14ac:dyDescent="0.25">
      <c r="B38" s="45"/>
      <c r="C38" s="45"/>
      <c r="D38" s="45"/>
      <c r="E38" s="45"/>
      <c r="F38" s="45"/>
      <c r="G38" s="45"/>
      <c r="H38" s="45"/>
    </row>
    <row r="39" spans="1:8" x14ac:dyDescent="0.25">
      <c r="B39" s="45"/>
      <c r="C39" s="45"/>
      <c r="D39" s="45"/>
      <c r="E39" s="45"/>
      <c r="F39" s="45"/>
      <c r="G39" s="45"/>
      <c r="H39" s="45"/>
    </row>
    <row r="40" spans="1:8" x14ac:dyDescent="0.25">
      <c r="B40" s="45"/>
      <c r="C40" s="45"/>
      <c r="D40" s="45"/>
      <c r="E40" s="45"/>
      <c r="F40" s="45"/>
      <c r="G40" s="45"/>
      <c r="H40" s="45"/>
    </row>
    <row r="41" spans="1:8" x14ac:dyDescent="0.25">
      <c r="B41" s="45"/>
      <c r="C41" s="45"/>
      <c r="D41" s="45"/>
      <c r="E41" s="45"/>
      <c r="F41" s="45"/>
      <c r="G41" s="45"/>
      <c r="H41" s="45"/>
    </row>
    <row r="42" spans="1:8" x14ac:dyDescent="0.25">
      <c r="B42" s="45"/>
      <c r="C42" s="45"/>
      <c r="D42" s="45"/>
      <c r="E42" s="45"/>
      <c r="F42" s="45"/>
      <c r="G42" s="45"/>
      <c r="H42" s="45"/>
    </row>
    <row r="43" spans="1:8" x14ac:dyDescent="0.25">
      <c r="B43" s="45"/>
      <c r="C43" s="45"/>
      <c r="D43" s="45"/>
      <c r="E43" s="45"/>
      <c r="F43" s="45"/>
      <c r="G43" s="45"/>
      <c r="H43" s="45"/>
    </row>
    <row r="44" spans="1:8" x14ac:dyDescent="0.25">
      <c r="B44" s="45"/>
      <c r="C44" s="45"/>
      <c r="D44" s="45"/>
      <c r="E44" s="45"/>
      <c r="F44" s="45"/>
      <c r="G44" s="45"/>
      <c r="H44" s="45"/>
    </row>
    <row r="45" spans="1:8" x14ac:dyDescent="0.25">
      <c r="B45" s="45"/>
      <c r="C45" s="45"/>
      <c r="D45" s="45"/>
      <c r="E45" s="45"/>
      <c r="F45" s="45"/>
      <c r="G45" s="45"/>
      <c r="H45" s="45"/>
    </row>
    <row r="46" spans="1:8" x14ac:dyDescent="0.25">
      <c r="B46" s="45"/>
      <c r="C46" s="45"/>
      <c r="D46" s="45"/>
      <c r="E46" s="45"/>
      <c r="F46" s="45"/>
      <c r="G46" s="45"/>
      <c r="H46" s="45"/>
    </row>
    <row r="47" spans="1:8" x14ac:dyDescent="0.25">
      <c r="B47" s="45"/>
      <c r="C47" s="45"/>
      <c r="D47" s="45"/>
      <c r="E47" s="45"/>
      <c r="F47" s="45"/>
      <c r="G47" s="45"/>
      <c r="H47" s="45"/>
    </row>
    <row r="48" spans="1:8" x14ac:dyDescent="0.25">
      <c r="B48" s="45"/>
      <c r="C48" s="45"/>
      <c r="D48" s="45"/>
      <c r="E48" s="45"/>
      <c r="F48" s="45"/>
      <c r="G48" s="45"/>
      <c r="H48" s="45"/>
    </row>
    <row r="49" spans="2:8" x14ac:dyDescent="0.25">
      <c r="B49" s="45"/>
      <c r="C49" s="45"/>
      <c r="D49" s="45"/>
      <c r="E49" s="45"/>
      <c r="F49" s="45"/>
      <c r="G49" s="45"/>
      <c r="H49" s="45"/>
    </row>
    <row r="50" spans="2:8" x14ac:dyDescent="0.25">
      <c r="B50" s="45"/>
      <c r="C50" s="45"/>
      <c r="D50" s="45"/>
      <c r="E50" s="45"/>
      <c r="F50" s="45"/>
      <c r="G50" s="45"/>
      <c r="H50" s="45"/>
    </row>
    <row r="51" spans="2:8" x14ac:dyDescent="0.25">
      <c r="B51" s="45"/>
      <c r="C51" s="45"/>
      <c r="D51" s="45"/>
      <c r="E51" s="45"/>
      <c r="F51" s="45"/>
      <c r="G51" s="45"/>
      <c r="H51" s="45"/>
    </row>
    <row r="52" spans="2:8" x14ac:dyDescent="0.25">
      <c r="B52" s="45"/>
      <c r="C52" s="45"/>
      <c r="D52" s="45"/>
      <c r="E52" s="45"/>
      <c r="F52" s="45"/>
      <c r="G52" s="45"/>
      <c r="H52" s="45"/>
    </row>
    <row r="53" spans="2:8" x14ac:dyDescent="0.25">
      <c r="B53" s="45"/>
      <c r="C53" s="45"/>
      <c r="D53" s="45"/>
      <c r="E53" s="45"/>
      <c r="F53" s="45"/>
      <c r="G53" s="45"/>
      <c r="H53" s="45"/>
    </row>
    <row r="54" spans="2:8" x14ac:dyDescent="0.25">
      <c r="B54" s="45"/>
      <c r="C54" s="45"/>
      <c r="D54" s="45"/>
      <c r="E54" s="45"/>
      <c r="F54" s="45"/>
      <c r="G54" s="45"/>
      <c r="H54" s="45"/>
    </row>
    <row r="55" spans="2:8" x14ac:dyDescent="0.25">
      <c r="B55" s="45"/>
      <c r="C55" s="45"/>
      <c r="D55" s="45"/>
      <c r="E55" s="45"/>
      <c r="F55" s="45"/>
      <c r="G55" s="45"/>
      <c r="H55" s="45"/>
    </row>
    <row r="56" spans="2:8" x14ac:dyDescent="0.25">
      <c r="B56" s="45"/>
      <c r="C56" s="45"/>
      <c r="D56" s="45"/>
      <c r="E56" s="45"/>
      <c r="F56" s="45"/>
      <c r="G56" s="45"/>
      <c r="H56" s="45"/>
    </row>
    <row r="57" spans="2:8" x14ac:dyDescent="0.25">
      <c r="B57" s="45"/>
      <c r="C57" s="45"/>
      <c r="D57" s="45"/>
      <c r="E57" s="45"/>
      <c r="F57" s="45"/>
      <c r="G57" s="45"/>
      <c r="H57" s="45"/>
    </row>
    <row r="58" spans="2:8" x14ac:dyDescent="0.25">
      <c r="B58" s="45"/>
      <c r="C58" s="45"/>
      <c r="D58" s="45"/>
      <c r="E58" s="45"/>
      <c r="F58" s="45"/>
      <c r="G58" s="45"/>
      <c r="H58" s="45"/>
    </row>
    <row r="59" spans="2:8" x14ac:dyDescent="0.25">
      <c r="B59" s="45"/>
      <c r="C59" s="45"/>
      <c r="D59" s="45"/>
      <c r="E59" s="45"/>
      <c r="F59" s="45"/>
      <c r="G59" s="45"/>
      <c r="H59" s="45"/>
    </row>
    <row r="60" spans="2:8" x14ac:dyDescent="0.25">
      <c r="B60" s="45"/>
      <c r="C60" s="45"/>
      <c r="D60" s="45"/>
      <c r="E60" s="45"/>
      <c r="F60" s="45"/>
      <c r="G60" s="45"/>
      <c r="H60" s="45"/>
    </row>
    <row r="61" spans="2:8" x14ac:dyDescent="0.25">
      <c r="B61" s="45"/>
      <c r="C61" s="45"/>
      <c r="D61" s="45"/>
      <c r="E61" s="45"/>
      <c r="F61" s="45"/>
      <c r="G61" s="45"/>
      <c r="H61" s="45"/>
    </row>
    <row r="62" spans="2:8" x14ac:dyDescent="0.25">
      <c r="B62" s="45"/>
      <c r="C62" s="45"/>
      <c r="D62" s="45"/>
      <c r="E62" s="45"/>
      <c r="F62" s="45"/>
      <c r="G62" s="45"/>
      <c r="H62" s="45"/>
    </row>
    <row r="63" spans="2:8" x14ac:dyDescent="0.25">
      <c r="B63" s="45"/>
      <c r="C63" s="45"/>
      <c r="D63" s="45"/>
      <c r="E63" s="45"/>
      <c r="F63" s="45"/>
      <c r="G63" s="45"/>
      <c r="H63" s="45"/>
    </row>
    <row r="64" spans="2:8" x14ac:dyDescent="0.25">
      <c r="B64" s="45"/>
      <c r="C64" s="45"/>
      <c r="D64" s="45"/>
      <c r="E64" s="45"/>
      <c r="F64" s="45"/>
      <c r="G64" s="45"/>
      <c r="H64" s="45"/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6" sqref="E6"/>
    </sheetView>
  </sheetViews>
  <sheetFormatPr defaultRowHeight="15" x14ac:dyDescent="0.25"/>
  <cols>
    <col min="1" max="1" width="8.85546875" style="64" customWidth="1"/>
    <col min="2" max="2" width="36.7109375" style="64" customWidth="1"/>
    <col min="3" max="3" width="28.7109375" style="64" customWidth="1"/>
    <col min="4" max="4" width="9.140625" style="64"/>
    <col min="5" max="5" width="12.7109375" style="64" customWidth="1"/>
    <col min="6" max="6" width="36.7109375" style="64" customWidth="1"/>
    <col min="7" max="16384" width="9.140625" style="64"/>
  </cols>
  <sheetData>
    <row r="1" spans="1:6" ht="15.75" x14ac:dyDescent="0.25">
      <c r="A1" s="77" t="s">
        <v>17</v>
      </c>
      <c r="B1" s="78"/>
      <c r="C1" s="78"/>
      <c r="E1" s="77" t="s">
        <v>18</v>
      </c>
      <c r="F1" s="78"/>
    </row>
    <row r="2" spans="1:6" x14ac:dyDescent="0.25">
      <c r="A2" s="8" t="s">
        <v>16</v>
      </c>
      <c r="B2" s="8" t="s">
        <v>96</v>
      </c>
      <c r="C2" s="8" t="s">
        <v>97</v>
      </c>
      <c r="E2" s="15" t="s">
        <v>19</v>
      </c>
      <c r="F2" s="9" t="s">
        <v>88</v>
      </c>
    </row>
    <row r="3" spans="1:6" x14ac:dyDescent="0.25">
      <c r="A3" s="42">
        <v>2003</v>
      </c>
      <c r="B3" s="42"/>
      <c r="C3" s="42">
        <v>3.2779955322098702</v>
      </c>
      <c r="E3" s="15" t="s">
        <v>20</v>
      </c>
      <c r="F3" s="10" t="s">
        <v>98</v>
      </c>
    </row>
    <row r="4" spans="1:6" x14ac:dyDescent="0.25">
      <c r="A4" s="41">
        <v>2004</v>
      </c>
      <c r="B4" s="41"/>
      <c r="C4" s="41">
        <v>3.3379583746283399</v>
      </c>
      <c r="E4" s="15" t="s">
        <v>38</v>
      </c>
      <c r="F4" s="11" t="s">
        <v>99</v>
      </c>
    </row>
    <row r="5" spans="1:6" x14ac:dyDescent="0.25">
      <c r="A5" s="41">
        <v>2005</v>
      </c>
      <c r="B5" s="41"/>
      <c r="C5" s="41">
        <v>3.4147492566216502</v>
      </c>
    </row>
    <row r="6" spans="1:6" x14ac:dyDescent="0.25">
      <c r="A6" s="41">
        <v>2006</v>
      </c>
      <c r="B6" s="41"/>
      <c r="C6" s="41">
        <v>3.4086581901259598</v>
      </c>
      <c r="E6" s="61" t="str">
        <f>HYPERLINK("#'OVERZICHT'!A16", "Link naar overzicht")</f>
        <v>Link naar overzicht</v>
      </c>
    </row>
    <row r="7" spans="1:6" x14ac:dyDescent="0.25">
      <c r="A7" s="41">
        <v>2007</v>
      </c>
      <c r="B7" s="41"/>
      <c r="C7" s="41">
        <v>3.4630338406974999</v>
      </c>
    </row>
    <row r="8" spans="1:6" x14ac:dyDescent="0.25">
      <c r="A8" s="41">
        <v>2008</v>
      </c>
      <c r="B8" s="41"/>
      <c r="C8" s="41">
        <v>3.4908741594620598</v>
      </c>
    </row>
    <row r="9" spans="1:6" x14ac:dyDescent="0.25">
      <c r="A9" s="41">
        <v>2009</v>
      </c>
      <c r="B9" s="41">
        <v>10.412599999999999</v>
      </c>
      <c r="C9" s="41">
        <v>3.4600547706230702</v>
      </c>
    </row>
    <row r="10" spans="1:6" x14ac:dyDescent="0.25">
      <c r="A10" s="41">
        <v>2010</v>
      </c>
      <c r="B10" s="41">
        <v>9.3605</v>
      </c>
      <c r="C10" s="41">
        <v>3.4482088617207101</v>
      </c>
    </row>
    <row r="11" spans="1:6" x14ac:dyDescent="0.25">
      <c r="A11" s="41">
        <v>2011</v>
      </c>
      <c r="B11" s="41">
        <v>24.103300000000001</v>
      </c>
      <c r="C11" s="41">
        <v>3.47758941512908</v>
      </c>
    </row>
    <row r="12" spans="1:6" x14ac:dyDescent="0.25">
      <c r="A12" s="41">
        <v>2012</v>
      </c>
      <c r="B12" s="41">
        <v>15.4156</v>
      </c>
      <c r="C12" s="41">
        <v>3.4176768541284099</v>
      </c>
    </row>
    <row r="13" spans="1:6" x14ac:dyDescent="0.25">
      <c r="A13" s="41">
        <v>2013</v>
      </c>
      <c r="B13" s="41">
        <v>1.974</v>
      </c>
      <c r="C13" s="41">
        <v>3.3925141569397899</v>
      </c>
    </row>
    <row r="14" spans="1:6" x14ac:dyDescent="0.25">
      <c r="A14" s="41">
        <v>2014</v>
      </c>
      <c r="B14" s="41">
        <v>-4.5416999999999996</v>
      </c>
      <c r="C14" s="41">
        <v>3.4664769626569001</v>
      </c>
    </row>
    <row r="15" spans="1:6" x14ac:dyDescent="0.25">
      <c r="A15" s="41">
        <v>2015</v>
      </c>
      <c r="B15" s="41">
        <v>-1.9227000000000001</v>
      </c>
      <c r="C15" s="41">
        <v>3.4846889494156601</v>
      </c>
    </row>
    <row r="16" spans="1:6" x14ac:dyDescent="0.25">
      <c r="A16" s="41">
        <v>2016</v>
      </c>
      <c r="B16" s="41">
        <v>10.011699999999999</v>
      </c>
      <c r="C16" s="41">
        <v>3.4951581700057002</v>
      </c>
    </row>
    <row r="17" spans="1:3" x14ac:dyDescent="0.25">
      <c r="A17" s="41">
        <v>2017</v>
      </c>
      <c r="B17" s="41">
        <v>14.2094</v>
      </c>
      <c r="C17" s="41">
        <v>3.48662425021997</v>
      </c>
    </row>
    <row r="18" spans="1:3" x14ac:dyDescent="0.25">
      <c r="A18" s="43">
        <v>2018</v>
      </c>
      <c r="B18" s="43">
        <v>16.2666</v>
      </c>
      <c r="C18" s="43">
        <v>3.5136663524976401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F6" sqref="F6"/>
    </sheetView>
  </sheetViews>
  <sheetFormatPr defaultRowHeight="15" x14ac:dyDescent="0.25"/>
  <cols>
    <col min="1" max="1" width="6.5703125" style="64" customWidth="1"/>
    <col min="2" max="2" width="10.7109375" style="64" customWidth="1"/>
    <col min="3" max="3" width="28.7109375" style="64" customWidth="1"/>
    <col min="4" max="4" width="30.7109375" style="64" customWidth="1"/>
    <col min="5" max="5" width="9.140625" style="64"/>
    <col min="6" max="6" width="12.7109375" style="64" customWidth="1"/>
    <col min="7" max="7" width="36.7109375" style="64" customWidth="1"/>
    <col min="8" max="16384" width="9.140625" style="64"/>
  </cols>
  <sheetData>
    <row r="1" spans="1:7" ht="15.75" x14ac:dyDescent="0.25">
      <c r="A1" s="77" t="s">
        <v>17</v>
      </c>
      <c r="B1" s="78"/>
      <c r="C1" s="78"/>
      <c r="D1" s="78"/>
      <c r="F1" s="77" t="s">
        <v>18</v>
      </c>
      <c r="G1" s="78"/>
    </row>
    <row r="2" spans="1:7" x14ac:dyDescent="0.25">
      <c r="A2" s="8" t="s">
        <v>16</v>
      </c>
      <c r="B2" s="8" t="s">
        <v>100</v>
      </c>
      <c r="C2" s="8" t="s">
        <v>101</v>
      </c>
      <c r="D2" s="8" t="s">
        <v>102</v>
      </c>
      <c r="F2" s="15" t="s">
        <v>19</v>
      </c>
      <c r="G2" s="9" t="s">
        <v>89</v>
      </c>
    </row>
    <row r="3" spans="1:7" x14ac:dyDescent="0.25">
      <c r="A3" s="42">
        <v>-10</v>
      </c>
      <c r="B3" s="42">
        <v>-0.55700000000000005</v>
      </c>
      <c r="C3" s="42">
        <v>-0.8024</v>
      </c>
      <c r="D3" s="42">
        <v>-0.31159999999999999</v>
      </c>
      <c r="F3" s="15" t="s">
        <v>43</v>
      </c>
      <c r="G3" s="10" t="s">
        <v>103</v>
      </c>
    </row>
    <row r="4" spans="1:7" x14ac:dyDescent="0.25">
      <c r="A4" s="41">
        <v>-9</v>
      </c>
      <c r="B4" s="41">
        <v>-0.50129999999999997</v>
      </c>
      <c r="C4" s="41">
        <v>-0.72216000000000002</v>
      </c>
      <c r="D4" s="41">
        <v>-0.28044000000000002</v>
      </c>
      <c r="F4" s="15" t="s">
        <v>20</v>
      </c>
      <c r="G4" s="11" t="s">
        <v>104</v>
      </c>
    </row>
    <row r="5" spans="1:7" x14ac:dyDescent="0.25">
      <c r="A5" s="41">
        <v>-8</v>
      </c>
      <c r="B5" s="41">
        <v>-0.4456</v>
      </c>
      <c r="C5" s="41">
        <v>-0.64192000000000005</v>
      </c>
      <c r="D5" s="41">
        <v>-0.24928</v>
      </c>
    </row>
    <row r="6" spans="1:7" x14ac:dyDescent="0.25">
      <c r="A6" s="41">
        <v>-7</v>
      </c>
      <c r="B6" s="41">
        <v>-0.38990000000000002</v>
      </c>
      <c r="C6" s="41">
        <v>-0.56167999999999996</v>
      </c>
      <c r="D6" s="41">
        <v>-0.21812000000000001</v>
      </c>
      <c r="F6" s="61" t="str">
        <f>HYPERLINK("#'OVERZICHT'!A17", "Link naar overzicht")</f>
        <v>Link naar overzicht</v>
      </c>
    </row>
    <row r="7" spans="1:7" x14ac:dyDescent="0.25">
      <c r="A7" s="41">
        <v>-6</v>
      </c>
      <c r="B7" s="41">
        <v>-0.3342</v>
      </c>
      <c r="C7" s="41">
        <v>-0.48143999999999998</v>
      </c>
      <c r="D7" s="41">
        <v>-0.18695999999999999</v>
      </c>
    </row>
    <row r="8" spans="1:7" x14ac:dyDescent="0.25">
      <c r="A8" s="41">
        <v>-5</v>
      </c>
      <c r="B8" s="41">
        <v>-0.27850000000000003</v>
      </c>
      <c r="C8" s="41">
        <v>-0.4012</v>
      </c>
      <c r="D8" s="41">
        <v>-0.15579999999999999</v>
      </c>
    </row>
    <row r="9" spans="1:7" x14ac:dyDescent="0.25">
      <c r="A9" s="41">
        <v>-4</v>
      </c>
      <c r="B9" s="41">
        <v>-0.2228</v>
      </c>
      <c r="C9" s="41">
        <v>-0.32096000000000002</v>
      </c>
      <c r="D9" s="41">
        <v>-0.12464</v>
      </c>
    </row>
    <row r="10" spans="1:7" x14ac:dyDescent="0.25">
      <c r="A10" s="41">
        <v>-3</v>
      </c>
      <c r="B10" s="41">
        <v>-0.1671</v>
      </c>
      <c r="C10" s="41">
        <v>-0.24071999999999999</v>
      </c>
      <c r="D10" s="41">
        <v>-9.3479999999999994E-2</v>
      </c>
    </row>
    <row r="11" spans="1:7" x14ac:dyDescent="0.25">
      <c r="A11" s="41">
        <v>-2</v>
      </c>
      <c r="B11" s="41">
        <v>-0.1114</v>
      </c>
      <c r="C11" s="41">
        <v>-0.16048000000000001</v>
      </c>
      <c r="D11" s="41">
        <v>-6.232E-2</v>
      </c>
    </row>
    <row r="12" spans="1:7" x14ac:dyDescent="0.25">
      <c r="A12" s="41">
        <v>-1</v>
      </c>
      <c r="B12" s="41">
        <v>-5.57E-2</v>
      </c>
      <c r="C12" s="41">
        <v>-8.0240000000000006E-2</v>
      </c>
      <c r="D12" s="41">
        <v>-3.116E-2</v>
      </c>
    </row>
    <row r="13" spans="1:7" x14ac:dyDescent="0.25">
      <c r="A13" s="41">
        <v>0</v>
      </c>
      <c r="B13" s="41">
        <v>0</v>
      </c>
      <c r="C13" s="41">
        <v>0</v>
      </c>
      <c r="D13" s="41">
        <v>0</v>
      </c>
    </row>
    <row r="14" spans="1:7" x14ac:dyDescent="0.25">
      <c r="A14" s="41">
        <v>1</v>
      </c>
      <c r="B14" s="41">
        <v>8.1399999999999997E-3</v>
      </c>
      <c r="C14" s="41">
        <v>2.9999999999999997E-4</v>
      </c>
      <c r="D14" s="41">
        <v>1.5980000000000001E-2</v>
      </c>
    </row>
    <row r="15" spans="1:7" x14ac:dyDescent="0.25">
      <c r="A15" s="41">
        <v>2</v>
      </c>
      <c r="B15" s="41">
        <v>1.6279999999999999E-2</v>
      </c>
      <c r="C15" s="41">
        <v>5.9999999999999995E-4</v>
      </c>
      <c r="D15" s="41">
        <v>3.1960000000000002E-2</v>
      </c>
    </row>
    <row r="16" spans="1:7" x14ac:dyDescent="0.25">
      <c r="A16" s="41">
        <v>3</v>
      </c>
      <c r="B16" s="41">
        <v>2.4420000000000001E-2</v>
      </c>
      <c r="C16" s="41">
        <v>8.9999999999999499E-4</v>
      </c>
      <c r="D16" s="41">
        <v>4.7940000000000003E-2</v>
      </c>
    </row>
    <row r="17" spans="1:4" x14ac:dyDescent="0.25">
      <c r="A17" s="41">
        <v>4</v>
      </c>
      <c r="B17" s="41">
        <v>3.2559999999999999E-2</v>
      </c>
      <c r="C17" s="41">
        <v>1.1999999999999999E-3</v>
      </c>
      <c r="D17" s="41">
        <v>6.3920000000000005E-2</v>
      </c>
    </row>
    <row r="18" spans="1:4" x14ac:dyDescent="0.25">
      <c r="A18" s="41">
        <v>5</v>
      </c>
      <c r="B18" s="41">
        <v>4.07E-2</v>
      </c>
      <c r="C18" s="41">
        <v>1.4999999999999901E-3</v>
      </c>
      <c r="D18" s="41">
        <v>7.9899999999999999E-2</v>
      </c>
    </row>
    <row r="19" spans="1:4" x14ac:dyDescent="0.25">
      <c r="A19" s="41">
        <v>6</v>
      </c>
      <c r="B19" s="41">
        <v>4.8840000000000001E-2</v>
      </c>
      <c r="C19" s="41">
        <v>1.79999999999999E-3</v>
      </c>
      <c r="D19" s="41">
        <v>9.5880000000000007E-2</v>
      </c>
    </row>
    <row r="20" spans="1:4" x14ac:dyDescent="0.25">
      <c r="A20" s="41">
        <v>7</v>
      </c>
      <c r="B20" s="41">
        <v>5.6980000000000003E-2</v>
      </c>
      <c r="C20" s="41">
        <v>2.0999999999999899E-3</v>
      </c>
      <c r="D20" s="41">
        <v>0.11186</v>
      </c>
    </row>
    <row r="21" spans="1:4" x14ac:dyDescent="0.25">
      <c r="A21" s="41">
        <v>8</v>
      </c>
      <c r="B21" s="41">
        <v>6.5119999999999997E-2</v>
      </c>
      <c r="C21" s="41">
        <v>2.3999999999999998E-3</v>
      </c>
      <c r="D21" s="41">
        <v>0.12784000000000001</v>
      </c>
    </row>
    <row r="22" spans="1:4" x14ac:dyDescent="0.25">
      <c r="A22" s="41">
        <v>9</v>
      </c>
      <c r="B22" s="41">
        <v>7.3260000000000006E-2</v>
      </c>
      <c r="C22" s="41">
        <v>2.6999999999999902E-3</v>
      </c>
      <c r="D22" s="41">
        <v>0.14382</v>
      </c>
    </row>
    <row r="23" spans="1:4" x14ac:dyDescent="0.25">
      <c r="A23" s="43">
        <v>10</v>
      </c>
      <c r="B23" s="43">
        <v>8.14E-2</v>
      </c>
      <c r="C23" s="43">
        <v>2.9999999999999901E-3</v>
      </c>
      <c r="D23" s="43">
        <v>0.1598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5" sqref="F5"/>
    </sheetView>
  </sheetViews>
  <sheetFormatPr defaultRowHeight="15" x14ac:dyDescent="0.25"/>
  <cols>
    <col min="1" max="1" width="9.28515625" style="64" customWidth="1"/>
    <col min="2" max="2" width="14.7109375" style="64" customWidth="1"/>
    <col min="3" max="3" width="21.7109375" style="64" customWidth="1"/>
    <col min="4" max="4" width="14.7109375" style="64" customWidth="1"/>
    <col min="5" max="5" width="9.140625" style="64"/>
    <col min="6" max="6" width="12.7109375" style="64" customWidth="1"/>
    <col min="7" max="7" width="36.7109375" style="64" customWidth="1"/>
    <col min="8" max="16384" width="9.140625" style="64"/>
  </cols>
  <sheetData>
    <row r="1" spans="1:7" ht="15.75" x14ac:dyDescent="0.25">
      <c r="A1" s="77" t="s">
        <v>17</v>
      </c>
      <c r="B1" s="78"/>
      <c r="C1" s="78"/>
      <c r="D1" s="78"/>
      <c r="F1" s="77" t="s">
        <v>18</v>
      </c>
      <c r="G1" s="78"/>
    </row>
    <row r="2" spans="1:7" x14ac:dyDescent="0.25">
      <c r="A2" s="8" t="s">
        <v>16</v>
      </c>
      <c r="B2" s="8" t="s">
        <v>105</v>
      </c>
      <c r="C2" s="8" t="s">
        <v>106</v>
      </c>
      <c r="D2" s="8" t="s">
        <v>107</v>
      </c>
      <c r="F2" s="15" t="s">
        <v>19</v>
      </c>
      <c r="G2" s="9" t="s">
        <v>90</v>
      </c>
    </row>
    <row r="3" spans="1:7" x14ac:dyDescent="0.25">
      <c r="A3" s="42">
        <v>2003</v>
      </c>
      <c r="B3" s="42">
        <v>19.222172552525699</v>
      </c>
      <c r="C3" s="42">
        <v>12.914485165794099</v>
      </c>
      <c r="D3" s="42">
        <v>10.121654501216501</v>
      </c>
      <c r="F3" s="15" t="s">
        <v>20</v>
      </c>
      <c r="G3" s="11" t="s">
        <v>108</v>
      </c>
    </row>
    <row r="4" spans="1:7" x14ac:dyDescent="0.25">
      <c r="A4" s="41">
        <v>2004</v>
      </c>
      <c r="B4" s="41">
        <v>19.092627599243901</v>
      </c>
      <c r="C4" s="41">
        <v>13.0629287205488</v>
      </c>
      <c r="D4" s="41">
        <v>9.9729241877256296</v>
      </c>
    </row>
    <row r="5" spans="1:7" x14ac:dyDescent="0.25">
      <c r="A5" s="41">
        <v>2005</v>
      </c>
      <c r="B5" s="41">
        <v>20.340632603406299</v>
      </c>
      <c r="C5" s="41">
        <v>13.9043707832209</v>
      </c>
      <c r="D5" s="41">
        <v>10.1487314085739</v>
      </c>
      <c r="F5" s="61" t="str">
        <f>HYPERLINK("#'OVERZICHT'!A18", "Link naar overzicht")</f>
        <v>Link naar overzicht</v>
      </c>
    </row>
    <row r="6" spans="1:7" x14ac:dyDescent="0.25">
      <c r="A6" s="41">
        <v>2006</v>
      </c>
      <c r="B6" s="41">
        <v>22.439024390243901</v>
      </c>
      <c r="C6" s="41">
        <v>14.716872664558799</v>
      </c>
      <c r="D6" s="41">
        <v>10.4496788008565</v>
      </c>
    </row>
    <row r="7" spans="1:7" x14ac:dyDescent="0.25">
      <c r="A7" s="41">
        <v>2007</v>
      </c>
      <c r="B7" s="41">
        <v>24.735322425408999</v>
      </c>
      <c r="C7" s="41">
        <v>16.2900976290098</v>
      </c>
      <c r="D7" s="41">
        <v>11.0378912685338</v>
      </c>
    </row>
    <row r="8" spans="1:7" x14ac:dyDescent="0.25">
      <c r="A8" s="41">
        <v>2008</v>
      </c>
      <c r="B8" s="41">
        <v>25.418215613382898</v>
      </c>
      <c r="C8" s="41">
        <v>16.6666666666667</v>
      </c>
      <c r="D8" s="41">
        <v>11.102423768569199</v>
      </c>
    </row>
    <row r="9" spans="1:7" x14ac:dyDescent="0.25">
      <c r="A9" s="41">
        <v>2009</v>
      </c>
      <c r="B9" s="41">
        <v>25.272124940842399</v>
      </c>
      <c r="C9" s="41">
        <v>16.5029469548134</v>
      </c>
      <c r="D9" s="41">
        <v>11.225658648339101</v>
      </c>
    </row>
    <row r="10" spans="1:7" x14ac:dyDescent="0.25">
      <c r="A10" s="41">
        <v>2010</v>
      </c>
      <c r="B10" s="41">
        <v>25.494071146245101</v>
      </c>
      <c r="C10" s="41">
        <v>17.233495284366999</v>
      </c>
      <c r="D10" s="41">
        <v>11.7975437290659</v>
      </c>
    </row>
    <row r="11" spans="1:7" x14ac:dyDescent="0.25">
      <c r="A11" s="41">
        <v>2011</v>
      </c>
      <c r="B11" s="41">
        <v>25.060240963855399</v>
      </c>
      <c r="C11" s="41">
        <v>17.741935483871</v>
      </c>
      <c r="D11" s="41">
        <v>12.0255543028936</v>
      </c>
    </row>
    <row r="12" spans="1:7" x14ac:dyDescent="0.25">
      <c r="A12" s="41">
        <v>2012</v>
      </c>
      <c r="B12" s="41">
        <v>26.237623762376199</v>
      </c>
      <c r="C12" s="41">
        <v>18.7159644597306</v>
      </c>
      <c r="D12" s="41">
        <v>12.9420342690485</v>
      </c>
    </row>
    <row r="13" spans="1:7" x14ac:dyDescent="0.25">
      <c r="A13" s="41">
        <v>2013</v>
      </c>
      <c r="B13" s="41">
        <v>28.688078388677202</v>
      </c>
      <c r="C13" s="41">
        <v>19.7704447632712</v>
      </c>
      <c r="D13" s="41">
        <v>13.592579379236501</v>
      </c>
    </row>
    <row r="14" spans="1:7" x14ac:dyDescent="0.25">
      <c r="A14" s="41">
        <v>2014</v>
      </c>
      <c r="B14" s="41">
        <v>29.843225083986599</v>
      </c>
      <c r="C14" s="41">
        <v>20.643123743898901</v>
      </c>
      <c r="D14" s="41">
        <v>14.5600558659218</v>
      </c>
    </row>
    <row r="15" spans="1:7" x14ac:dyDescent="0.25">
      <c r="A15" s="41">
        <v>2015</v>
      </c>
      <c r="B15" s="41">
        <v>31.441291040623302</v>
      </c>
      <c r="C15" s="41">
        <v>21.6915995397008</v>
      </c>
      <c r="D15" s="41">
        <v>14.6540027137042</v>
      </c>
    </row>
    <row r="16" spans="1:7" x14ac:dyDescent="0.25">
      <c r="A16" s="41">
        <v>2016</v>
      </c>
      <c r="B16" s="41">
        <v>33.445002791736499</v>
      </c>
      <c r="C16" s="41">
        <v>22.079772079772098</v>
      </c>
      <c r="D16" s="41">
        <v>14.8468708388815</v>
      </c>
    </row>
    <row r="17" spans="1:4" x14ac:dyDescent="0.25">
      <c r="A17" s="41">
        <v>2017</v>
      </c>
      <c r="B17" s="41">
        <v>35.005701254275898</v>
      </c>
      <c r="C17" s="41">
        <v>23.128491620111699</v>
      </c>
      <c r="D17" s="41">
        <v>15.3282345442957</v>
      </c>
    </row>
    <row r="18" spans="1:4" x14ac:dyDescent="0.25">
      <c r="A18" s="43">
        <v>2018</v>
      </c>
      <c r="B18" s="43">
        <v>35.185185185185198</v>
      </c>
      <c r="C18" s="43">
        <v>22.913211719181898</v>
      </c>
      <c r="D18" s="43">
        <v>15.003061849357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F5" sqref="F5"/>
    </sheetView>
  </sheetViews>
  <sheetFormatPr defaultRowHeight="15" x14ac:dyDescent="0.25"/>
  <cols>
    <col min="1" max="1" width="8.85546875" style="64" customWidth="1"/>
    <col min="2" max="2" width="14.7109375" style="64" customWidth="1"/>
    <col min="3" max="3" width="21.7109375" style="64" customWidth="1"/>
    <col min="4" max="4" width="14.7109375" style="64" customWidth="1"/>
    <col min="5" max="5" width="9.140625" style="64"/>
    <col min="6" max="6" width="12.7109375" style="64" customWidth="1"/>
    <col min="7" max="7" width="33.7109375" style="64" customWidth="1"/>
    <col min="8" max="16384" width="9.140625" style="64"/>
  </cols>
  <sheetData>
    <row r="1" spans="1:7" ht="15.75" x14ac:dyDescent="0.25">
      <c r="A1" s="77" t="s">
        <v>17</v>
      </c>
      <c r="B1" s="78"/>
      <c r="C1" s="78"/>
      <c r="D1" s="78"/>
      <c r="F1" s="77" t="s">
        <v>18</v>
      </c>
      <c r="G1" s="78"/>
    </row>
    <row r="2" spans="1:7" x14ac:dyDescent="0.25">
      <c r="A2" s="8" t="s">
        <v>16</v>
      </c>
      <c r="B2" s="8" t="s">
        <v>105</v>
      </c>
      <c r="C2" s="8" t="s">
        <v>106</v>
      </c>
      <c r="D2" s="8" t="s">
        <v>107</v>
      </c>
      <c r="F2" s="15" t="s">
        <v>19</v>
      </c>
      <c r="G2" s="9" t="s">
        <v>91</v>
      </c>
    </row>
    <row r="3" spans="1:7" x14ac:dyDescent="0.25">
      <c r="A3" s="42">
        <v>2003</v>
      </c>
      <c r="B3" s="42">
        <v>7.1077335717478798</v>
      </c>
      <c r="C3" s="42">
        <v>7.7661431064572399</v>
      </c>
      <c r="D3" s="42">
        <v>9.9756690997566899</v>
      </c>
      <c r="F3" s="15" t="s">
        <v>20</v>
      </c>
      <c r="G3" s="11" t="s">
        <v>108</v>
      </c>
    </row>
    <row r="4" spans="1:7" x14ac:dyDescent="0.25">
      <c r="A4" s="41">
        <v>2004</v>
      </c>
      <c r="B4" s="41">
        <v>7.0415879017013197</v>
      </c>
      <c r="C4" s="41">
        <v>7.8735460781389799</v>
      </c>
      <c r="D4" s="41">
        <v>10.5595667870036</v>
      </c>
    </row>
    <row r="5" spans="1:7" x14ac:dyDescent="0.25">
      <c r="A5" s="41">
        <v>2005</v>
      </c>
      <c r="B5" s="41">
        <v>7.54257907542579</v>
      </c>
      <c r="C5" s="41">
        <v>8.1842182458198902</v>
      </c>
      <c r="D5" s="41">
        <v>10.411198600175</v>
      </c>
      <c r="F5" s="61" t="str">
        <f>HYPERLINK("#'OVERZICHT'!A19", "Link naar overzicht")</f>
        <v>Link naar overzicht</v>
      </c>
    </row>
    <row r="6" spans="1:7" x14ac:dyDescent="0.25">
      <c r="A6" s="41">
        <v>2006</v>
      </c>
      <c r="B6" s="41">
        <v>7.8536585365853702</v>
      </c>
      <c r="C6" s="41">
        <v>8.4507042253521103</v>
      </c>
      <c r="D6" s="41">
        <v>10.663811563169199</v>
      </c>
    </row>
    <row r="7" spans="1:7" x14ac:dyDescent="0.25">
      <c r="A7" s="41">
        <v>2007</v>
      </c>
      <c r="B7" s="41">
        <v>7.7478344562078902</v>
      </c>
      <c r="C7" s="41">
        <v>8.7308228730822908</v>
      </c>
      <c r="D7" s="41">
        <v>11.408566721581501</v>
      </c>
    </row>
    <row r="8" spans="1:7" x14ac:dyDescent="0.25">
      <c r="A8" s="41">
        <v>2008</v>
      </c>
      <c r="B8" s="41">
        <v>8.4572490706319705</v>
      </c>
      <c r="C8" s="41">
        <v>9.0452261306532709</v>
      </c>
      <c r="D8" s="41">
        <v>11.6888193901486</v>
      </c>
    </row>
    <row r="9" spans="1:7" x14ac:dyDescent="0.25">
      <c r="A9" s="41">
        <v>2009</v>
      </c>
      <c r="B9" s="41">
        <v>8.6133459536204509</v>
      </c>
      <c r="C9" s="41">
        <v>9.4863878753859101</v>
      </c>
      <c r="D9" s="41">
        <v>12.180221458571999</v>
      </c>
    </row>
    <row r="10" spans="1:7" x14ac:dyDescent="0.25">
      <c r="A10" s="41">
        <v>2010</v>
      </c>
      <c r="B10" s="41">
        <v>9.0415019762845894</v>
      </c>
      <c r="C10" s="41">
        <v>9.7456416118891092</v>
      </c>
      <c r="D10" s="41">
        <v>12.504652028284299</v>
      </c>
    </row>
    <row r="11" spans="1:7" x14ac:dyDescent="0.25">
      <c r="A11" s="41">
        <v>2011</v>
      </c>
      <c r="B11" s="41">
        <v>9.0120481927710792</v>
      </c>
      <c r="C11" s="41">
        <v>9.5622119815668203</v>
      </c>
      <c r="D11" s="41">
        <v>13.1153701615934</v>
      </c>
    </row>
    <row r="12" spans="1:7" x14ac:dyDescent="0.25">
      <c r="A12" s="41">
        <v>2012</v>
      </c>
      <c r="B12" s="41">
        <v>9.2574257425742594</v>
      </c>
      <c r="C12" s="41">
        <v>9.8022355975924302</v>
      </c>
      <c r="D12" s="41">
        <v>13.488880787458999</v>
      </c>
    </row>
    <row r="13" spans="1:7" x14ac:dyDescent="0.25">
      <c r="A13" s="41">
        <v>2013</v>
      </c>
      <c r="B13" s="41">
        <v>9.4175285792052303</v>
      </c>
      <c r="C13" s="41">
        <v>11.047345767575299</v>
      </c>
      <c r="D13" s="41">
        <v>13.6282554405994</v>
      </c>
    </row>
    <row r="14" spans="1:7" x14ac:dyDescent="0.25">
      <c r="A14" s="41">
        <v>2014</v>
      </c>
      <c r="B14" s="41">
        <v>10.022396416573301</v>
      </c>
      <c r="C14" s="41">
        <v>11.053689348262999</v>
      </c>
      <c r="D14" s="41">
        <v>14.385474860335201</v>
      </c>
    </row>
    <row r="15" spans="1:7" x14ac:dyDescent="0.25">
      <c r="A15" s="41">
        <v>2015</v>
      </c>
      <c r="B15" s="41">
        <v>10.740122426266</v>
      </c>
      <c r="C15" s="41">
        <v>11.277330264672001</v>
      </c>
      <c r="D15" s="41">
        <v>14.4504748982361</v>
      </c>
    </row>
    <row r="16" spans="1:7" x14ac:dyDescent="0.25">
      <c r="A16" s="41">
        <v>2016</v>
      </c>
      <c r="B16" s="41">
        <v>10.7202680067002</v>
      </c>
      <c r="C16" s="41">
        <v>11.396011396011399</v>
      </c>
      <c r="D16" s="41">
        <v>14.081225033289</v>
      </c>
    </row>
    <row r="17" spans="1:4" x14ac:dyDescent="0.25">
      <c r="A17" s="41">
        <v>2017</v>
      </c>
      <c r="B17" s="41">
        <v>10.4332953249715</v>
      </c>
      <c r="C17" s="41">
        <v>11.1173184357542</v>
      </c>
      <c r="D17" s="41">
        <v>14.499681325685099</v>
      </c>
    </row>
    <row r="18" spans="1:4" x14ac:dyDescent="0.25">
      <c r="A18" s="43">
        <v>2018</v>
      </c>
      <c r="B18" s="43">
        <v>9.9887766554433206</v>
      </c>
      <c r="C18" s="43">
        <v>11.3322277501382</v>
      </c>
      <c r="D18" s="43">
        <v>14.3600734843846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E5" sqref="E5"/>
    </sheetView>
  </sheetViews>
  <sheetFormatPr defaultRowHeight="15" x14ac:dyDescent="0.25"/>
  <cols>
    <col min="1" max="1" width="10.28515625" style="64" customWidth="1"/>
    <col min="2" max="2" width="34.7109375" style="64" customWidth="1"/>
    <col min="3" max="3" width="38.7109375" style="64" customWidth="1"/>
    <col min="4" max="4" width="9.140625" style="64"/>
    <col min="5" max="5" width="12.7109375" style="64" customWidth="1"/>
    <col min="6" max="6" width="46.7109375" style="64" customWidth="1"/>
    <col min="7" max="16384" width="9.140625" style="64"/>
  </cols>
  <sheetData>
    <row r="1" spans="1:6" ht="15.75" x14ac:dyDescent="0.25">
      <c r="A1" s="77" t="s">
        <v>17</v>
      </c>
      <c r="B1" s="78"/>
      <c r="C1" s="78"/>
      <c r="E1" s="77" t="s">
        <v>18</v>
      </c>
      <c r="F1" s="78"/>
    </row>
    <row r="2" spans="1:6" x14ac:dyDescent="0.25">
      <c r="A2" s="8" t="s">
        <v>16</v>
      </c>
      <c r="B2" s="8" t="s">
        <v>109</v>
      </c>
      <c r="C2" s="8" t="s">
        <v>110</v>
      </c>
      <c r="E2" s="15" t="s">
        <v>19</v>
      </c>
      <c r="F2" s="9" t="s">
        <v>92</v>
      </c>
    </row>
    <row r="3" spans="1:6" x14ac:dyDescent="0.25">
      <c r="A3" s="42">
        <v>2003</v>
      </c>
      <c r="B3" s="42">
        <v>1.6482553042258501</v>
      </c>
      <c r="C3" s="42">
        <v>7.4639525021204403</v>
      </c>
      <c r="E3" s="15" t="s">
        <v>20</v>
      </c>
      <c r="F3" s="11" t="s">
        <v>111</v>
      </c>
    </row>
    <row r="4" spans="1:6" x14ac:dyDescent="0.25">
      <c r="A4" s="41">
        <v>2004</v>
      </c>
      <c r="B4" s="41">
        <v>1.5622226167228801</v>
      </c>
      <c r="C4" s="41">
        <v>5.9900166389351099</v>
      </c>
    </row>
    <row r="5" spans="1:6" x14ac:dyDescent="0.25">
      <c r="A5" s="41">
        <v>2005</v>
      </c>
      <c r="B5" s="41">
        <v>1.1673850574712601</v>
      </c>
      <c r="C5" s="41">
        <v>4.44617784711388</v>
      </c>
      <c r="E5" s="61" t="str">
        <f>HYPERLINK("#'OVERZICHT'!A20", "Link naar overzicht")</f>
        <v>Link naar overzicht</v>
      </c>
    </row>
    <row r="6" spans="1:6" x14ac:dyDescent="0.25">
      <c r="A6" s="41">
        <v>2006</v>
      </c>
      <c r="B6" s="41">
        <v>0.83242851972493703</v>
      </c>
      <c r="C6" s="41">
        <v>3.3547466095646001</v>
      </c>
    </row>
    <row r="7" spans="1:6" x14ac:dyDescent="0.25">
      <c r="A7" s="41">
        <v>2007</v>
      </c>
      <c r="B7" s="41">
        <v>0.81640058055152398</v>
      </c>
      <c r="C7" s="41">
        <v>3.4615384615384599</v>
      </c>
    </row>
    <row r="8" spans="1:6" x14ac:dyDescent="0.25">
      <c r="A8" s="41">
        <v>2008</v>
      </c>
      <c r="B8" s="41">
        <v>1.37549124687388</v>
      </c>
      <c r="C8" s="41">
        <v>5.3416149068322998</v>
      </c>
    </row>
    <row r="9" spans="1:6" x14ac:dyDescent="0.25">
      <c r="A9" s="41">
        <v>2009</v>
      </c>
      <c r="B9" s="41">
        <v>1.87963130309055</v>
      </c>
      <c r="C9" s="41">
        <v>5.2916416115454004</v>
      </c>
    </row>
    <row r="10" spans="1:6" x14ac:dyDescent="0.25">
      <c r="A10" s="41">
        <v>2010</v>
      </c>
      <c r="B10" s="41">
        <v>1.42171344165436</v>
      </c>
      <c r="C10" s="41">
        <v>5.4705882352941204</v>
      </c>
    </row>
    <row r="11" spans="1:6" x14ac:dyDescent="0.25">
      <c r="A11" s="41">
        <v>2011</v>
      </c>
      <c r="B11" s="41">
        <v>1.69681148610852</v>
      </c>
      <c r="C11" s="41">
        <v>6.1671469740634004</v>
      </c>
    </row>
    <row r="12" spans="1:6" x14ac:dyDescent="0.25">
      <c r="A12" s="41">
        <v>2012</v>
      </c>
      <c r="B12" s="41">
        <v>2.0553207837111001</v>
      </c>
      <c r="C12" s="41">
        <v>6.9900886802295297</v>
      </c>
    </row>
    <row r="13" spans="1:6" x14ac:dyDescent="0.25">
      <c r="A13" s="41">
        <v>2013</v>
      </c>
      <c r="B13" s="41">
        <v>2.1129541864139001</v>
      </c>
      <c r="C13" s="41">
        <v>6.67008722421755</v>
      </c>
    </row>
    <row r="14" spans="1:6" x14ac:dyDescent="0.25">
      <c r="A14" s="41">
        <v>2014</v>
      </c>
      <c r="B14" s="41">
        <v>1.4850491671683701</v>
      </c>
      <c r="C14" s="41">
        <v>6.05906313645621</v>
      </c>
    </row>
    <row r="15" spans="1:6" x14ac:dyDescent="0.25">
      <c r="A15" s="41">
        <v>2015</v>
      </c>
      <c r="B15" s="41">
        <v>1.2537313432835799</v>
      </c>
      <c r="C15" s="41">
        <v>4.6337817638266099</v>
      </c>
    </row>
    <row r="16" spans="1:6" x14ac:dyDescent="0.25">
      <c r="A16" s="41">
        <v>2016</v>
      </c>
      <c r="B16" s="41">
        <v>1.1429717264888699</v>
      </c>
      <c r="C16" s="41">
        <v>3.9132484677039101</v>
      </c>
    </row>
    <row r="17" spans="1:3" x14ac:dyDescent="0.25">
      <c r="A17" s="43">
        <v>2017</v>
      </c>
      <c r="B17" s="43">
        <v>0.74378547660990402</v>
      </c>
      <c r="C17" s="43">
        <v>2.8885832187070202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G5" sqref="G5"/>
    </sheetView>
  </sheetViews>
  <sheetFormatPr defaultRowHeight="15" x14ac:dyDescent="0.25"/>
  <cols>
    <col min="1" max="1" width="10.7109375" style="64" customWidth="1"/>
    <col min="2" max="2" width="17.7109375" style="64" customWidth="1"/>
    <col min="3" max="3" width="16.7109375" style="64" customWidth="1"/>
    <col min="4" max="4" width="17.7109375" style="64" customWidth="1"/>
    <col min="5" max="5" width="16.7109375" style="64" customWidth="1"/>
    <col min="6" max="6" width="9.140625" style="64"/>
    <col min="7" max="7" width="12.7109375" style="64" customWidth="1"/>
    <col min="8" max="8" width="33.7109375" style="64" customWidth="1"/>
    <col min="9" max="16384" width="9.140625" style="64"/>
  </cols>
  <sheetData>
    <row r="1" spans="1:8" ht="15.75" x14ac:dyDescent="0.25">
      <c r="A1" s="77" t="s">
        <v>17</v>
      </c>
      <c r="B1" s="78"/>
      <c r="C1" s="78"/>
      <c r="D1" s="78"/>
      <c r="E1" s="78"/>
      <c r="G1" s="77" t="s">
        <v>18</v>
      </c>
      <c r="H1" s="78"/>
    </row>
    <row r="2" spans="1:8" x14ac:dyDescent="0.25">
      <c r="A2" s="8" t="s">
        <v>16</v>
      </c>
      <c r="B2" s="8" t="s">
        <v>112</v>
      </c>
      <c r="C2" s="8" t="s">
        <v>113</v>
      </c>
      <c r="D2" s="8" t="s">
        <v>114</v>
      </c>
      <c r="E2" s="8" t="s">
        <v>115</v>
      </c>
      <c r="G2" s="15" t="s">
        <v>19</v>
      </c>
      <c r="H2" s="9" t="s">
        <v>93</v>
      </c>
    </row>
    <row r="3" spans="1:8" x14ac:dyDescent="0.25">
      <c r="A3" s="42" t="s">
        <v>49</v>
      </c>
      <c r="B3" s="42">
        <v>6.1</v>
      </c>
      <c r="C3" s="42">
        <v>3.7</v>
      </c>
      <c r="D3" s="42">
        <v>-5.6</v>
      </c>
      <c r="E3" s="42">
        <v>-3.6</v>
      </c>
      <c r="G3" s="15" t="s">
        <v>20</v>
      </c>
      <c r="H3" s="11" t="s">
        <v>116</v>
      </c>
    </row>
    <row r="4" spans="1:8" x14ac:dyDescent="0.25">
      <c r="A4" s="41" t="s">
        <v>50</v>
      </c>
      <c r="B4" s="41">
        <v>4.3</v>
      </c>
      <c r="C4" s="41">
        <v>3.7</v>
      </c>
      <c r="D4" s="41">
        <v>-3.9</v>
      </c>
      <c r="E4" s="41">
        <v>-3.6</v>
      </c>
    </row>
    <row r="5" spans="1:8" x14ac:dyDescent="0.25">
      <c r="A5" s="43" t="s">
        <v>51</v>
      </c>
      <c r="B5" s="43">
        <v>2</v>
      </c>
      <c r="C5" s="43">
        <v>3.7</v>
      </c>
      <c r="D5" s="43">
        <v>-1.6</v>
      </c>
      <c r="E5" s="43">
        <v>-3.6</v>
      </c>
      <c r="G5" s="61" t="str">
        <f>HYPERLINK("#'OVERZICHT'!A21", "Link naar overzicht")</f>
        <v>Link naar overzicht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D5" sqref="D5"/>
    </sheetView>
  </sheetViews>
  <sheetFormatPr defaultRowHeight="15" x14ac:dyDescent="0.25"/>
  <cols>
    <col min="1" max="1" width="9.7109375" style="64" customWidth="1"/>
    <col min="2" max="2" width="51.7109375" style="64" customWidth="1"/>
    <col min="3" max="3" width="9.140625" style="64"/>
    <col min="4" max="4" width="12.7109375" style="64" customWidth="1"/>
    <col min="5" max="5" width="34.7109375" style="64" customWidth="1"/>
    <col min="6" max="16384" width="9.140625" style="64"/>
  </cols>
  <sheetData>
    <row r="1" spans="1:5" ht="15.75" x14ac:dyDescent="0.25">
      <c r="A1" s="77" t="s">
        <v>17</v>
      </c>
      <c r="B1" s="78"/>
      <c r="D1" s="77" t="s">
        <v>18</v>
      </c>
      <c r="E1" s="78"/>
    </row>
    <row r="2" spans="1:5" x14ac:dyDescent="0.25">
      <c r="A2" s="8" t="s">
        <v>16</v>
      </c>
      <c r="B2" s="8" t="s">
        <v>117</v>
      </c>
      <c r="D2" s="15" t="s">
        <v>19</v>
      </c>
      <c r="E2" s="9" t="s">
        <v>94</v>
      </c>
    </row>
    <row r="3" spans="1:5" x14ac:dyDescent="0.25">
      <c r="A3" s="42" t="s">
        <v>118</v>
      </c>
      <c r="B3" s="42">
        <v>3.3697393090806198</v>
      </c>
      <c r="D3" s="15" t="s">
        <v>20</v>
      </c>
      <c r="E3" s="11" t="s">
        <v>48</v>
      </c>
    </row>
    <row r="4" spans="1:5" x14ac:dyDescent="0.25">
      <c r="A4" s="41" t="s">
        <v>119</v>
      </c>
      <c r="B4" s="41">
        <v>2.3018255091427302</v>
      </c>
    </row>
    <row r="5" spans="1:5" x14ac:dyDescent="0.25">
      <c r="A5" s="41" t="s">
        <v>120</v>
      </c>
      <c r="B5" s="41">
        <v>6.78869674744496</v>
      </c>
      <c r="D5" s="61" t="str">
        <f>HYPERLINK("#'OVERZICHT'!A22", "Link naar overzicht")</f>
        <v>Link naar overzicht</v>
      </c>
    </row>
    <row r="6" spans="1:5" x14ac:dyDescent="0.25">
      <c r="A6" s="41" t="s">
        <v>121</v>
      </c>
      <c r="B6" s="41">
        <v>8.8110194768085393</v>
      </c>
    </row>
    <row r="7" spans="1:5" x14ac:dyDescent="0.25">
      <c r="A7" s="43" t="s">
        <v>122</v>
      </c>
      <c r="B7" s="43">
        <v>8.1764145850481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4"/>
  <sheetViews>
    <sheetView workbookViewId="0">
      <selection activeCell="E5" sqref="E5"/>
    </sheetView>
  </sheetViews>
  <sheetFormatPr defaultRowHeight="15" x14ac:dyDescent="0.25"/>
  <cols>
    <col min="1" max="1" width="11.7109375" customWidth="1"/>
    <col min="2" max="2" width="18.7109375" customWidth="1"/>
    <col min="3" max="3" width="27.7109375" customWidth="1"/>
    <col min="5" max="5" width="12.7109375" customWidth="1"/>
    <col min="6" max="6" width="28.7109375" customWidth="1"/>
  </cols>
  <sheetData>
    <row r="1" spans="1:6" ht="15.75" x14ac:dyDescent="0.25">
      <c r="A1" s="77" t="s">
        <v>17</v>
      </c>
      <c r="B1" s="78"/>
      <c r="C1" s="78"/>
      <c r="E1" s="77" t="s">
        <v>18</v>
      </c>
      <c r="F1" s="78"/>
    </row>
    <row r="2" spans="1:6" x14ac:dyDescent="0.25">
      <c r="A2" s="8" t="s">
        <v>16</v>
      </c>
      <c r="B2" s="8" t="s">
        <v>14</v>
      </c>
      <c r="C2" s="8" t="s">
        <v>15</v>
      </c>
      <c r="E2" s="15" t="s">
        <v>19</v>
      </c>
      <c r="F2" s="9" t="s">
        <v>3</v>
      </c>
    </row>
    <row r="3" spans="1:6" x14ac:dyDescent="0.25">
      <c r="A3" s="13">
        <v>2001</v>
      </c>
      <c r="B3" s="13"/>
      <c r="C3" s="13">
        <v>3.1732</v>
      </c>
      <c r="E3" s="15" t="s">
        <v>20</v>
      </c>
      <c r="F3" s="11" t="s">
        <v>21</v>
      </c>
    </row>
    <row r="4" spans="1:6" x14ac:dyDescent="0.25">
      <c r="A4" s="12">
        <v>2001.0833333333301</v>
      </c>
      <c r="B4" s="12"/>
      <c r="C4" s="12">
        <v>3.1732</v>
      </c>
    </row>
    <row r="5" spans="1:6" x14ac:dyDescent="0.25">
      <c r="A5" s="12">
        <v>2001.1666666666699</v>
      </c>
      <c r="B5" s="12">
        <v>6.8893451940365704</v>
      </c>
      <c r="C5" s="12">
        <v>3.1732</v>
      </c>
      <c r="E5" s="16" t="str">
        <f>HYPERLINK("#'OVERZICHT'!A5", "Link naar overzicht")</f>
        <v>Link naar overzicht</v>
      </c>
    </row>
    <row r="6" spans="1:6" x14ac:dyDescent="0.25">
      <c r="A6" s="12">
        <v>2001.25</v>
      </c>
      <c r="B6" s="12">
        <v>4.9757208509272797</v>
      </c>
      <c r="C6" s="12">
        <v>2.6604000000000001</v>
      </c>
    </row>
    <row r="7" spans="1:6" x14ac:dyDescent="0.25">
      <c r="A7" s="12">
        <v>2001.3333333333301</v>
      </c>
      <c r="B7" s="12">
        <v>2.8491404009628001</v>
      </c>
      <c r="C7" s="12">
        <v>2.6604000000000001</v>
      </c>
    </row>
    <row r="8" spans="1:6" x14ac:dyDescent="0.25">
      <c r="A8" s="12">
        <v>2001.4166666666699</v>
      </c>
      <c r="B8" s="12">
        <v>1.4389960427722199</v>
      </c>
      <c r="C8" s="12">
        <v>2.6604000000000001</v>
      </c>
    </row>
    <row r="9" spans="1:6" x14ac:dyDescent="0.25">
      <c r="A9" s="12">
        <v>2001.5</v>
      </c>
      <c r="B9" s="12">
        <v>-0.183030904120107</v>
      </c>
      <c r="C9" s="12">
        <v>2.0977999999999999</v>
      </c>
    </row>
    <row r="10" spans="1:6" x14ac:dyDescent="0.25">
      <c r="A10" s="12">
        <v>2001.5833333333301</v>
      </c>
      <c r="B10" s="12">
        <v>-1.0700844908334599</v>
      </c>
      <c r="C10" s="12">
        <v>2.0977999999999999</v>
      </c>
    </row>
    <row r="11" spans="1:6" x14ac:dyDescent="0.25">
      <c r="A11" s="12">
        <v>2001.6666666666699</v>
      </c>
      <c r="B11" s="12">
        <v>-2.9179199962806401</v>
      </c>
      <c r="C11" s="12">
        <v>2.0977999999999999</v>
      </c>
    </row>
    <row r="12" spans="1:6" x14ac:dyDescent="0.25">
      <c r="A12" s="12">
        <v>2001.75</v>
      </c>
      <c r="B12" s="12">
        <v>-3.83600064297972</v>
      </c>
      <c r="C12" s="12">
        <v>2.0145</v>
      </c>
    </row>
    <row r="13" spans="1:6" x14ac:dyDescent="0.25">
      <c r="A13" s="12">
        <v>2001.8333333333301</v>
      </c>
      <c r="B13" s="12">
        <v>-4.5165813086270701</v>
      </c>
      <c r="C13" s="12">
        <v>2.0145</v>
      </c>
    </row>
    <row r="14" spans="1:6" x14ac:dyDescent="0.25">
      <c r="A14" s="12">
        <v>2001.9166666666699</v>
      </c>
      <c r="B14" s="12">
        <v>-5.2112865259293901</v>
      </c>
      <c r="C14" s="12">
        <v>2.0145</v>
      </c>
    </row>
    <row r="15" spans="1:6" x14ac:dyDescent="0.25">
      <c r="A15" s="12">
        <v>2002</v>
      </c>
      <c r="B15" s="12">
        <v>-5.20483430243742</v>
      </c>
      <c r="C15" s="12">
        <v>2.202</v>
      </c>
    </row>
    <row r="16" spans="1:6" x14ac:dyDescent="0.25">
      <c r="A16" s="12">
        <v>2002.0833333333301</v>
      </c>
      <c r="B16" s="12">
        <v>-4.2264538659762003</v>
      </c>
      <c r="C16" s="12">
        <v>2.202</v>
      </c>
    </row>
    <row r="17" spans="1:3" x14ac:dyDescent="0.25">
      <c r="A17" s="12">
        <v>2002.1666666666699</v>
      </c>
      <c r="B17" s="12">
        <v>-2.4231946043172599</v>
      </c>
      <c r="C17" s="12">
        <v>2.202</v>
      </c>
    </row>
    <row r="18" spans="1:3" x14ac:dyDescent="0.25">
      <c r="A18" s="12">
        <v>2002.25</v>
      </c>
      <c r="B18" s="12">
        <v>-0.51334300057009896</v>
      </c>
      <c r="C18" s="12">
        <v>2.9131999999999998</v>
      </c>
    </row>
    <row r="19" spans="1:3" x14ac:dyDescent="0.25">
      <c r="A19" s="12">
        <v>2002.3333333333301</v>
      </c>
      <c r="B19" s="12">
        <v>0.51795685885451803</v>
      </c>
      <c r="C19" s="12">
        <v>2.9131999999999998</v>
      </c>
    </row>
    <row r="20" spans="1:3" x14ac:dyDescent="0.25">
      <c r="A20" s="12">
        <v>2002.4166666666699</v>
      </c>
      <c r="B20" s="12">
        <v>1.95767713132204</v>
      </c>
      <c r="C20" s="12">
        <v>2.9131999999999998</v>
      </c>
    </row>
    <row r="21" spans="1:3" x14ac:dyDescent="0.25">
      <c r="A21" s="12">
        <v>2002.5</v>
      </c>
      <c r="B21" s="12">
        <v>3.2247242734554602</v>
      </c>
      <c r="C21" s="12">
        <v>3.3651</v>
      </c>
    </row>
    <row r="22" spans="1:3" x14ac:dyDescent="0.25">
      <c r="A22" s="12">
        <v>2002.5833333333301</v>
      </c>
      <c r="B22" s="12">
        <v>4.5222031105552896</v>
      </c>
      <c r="C22" s="12">
        <v>3.3651</v>
      </c>
    </row>
    <row r="23" spans="1:3" x14ac:dyDescent="0.25">
      <c r="A23" s="12">
        <v>2002.6666666666699</v>
      </c>
      <c r="B23" s="12">
        <v>6.0259451703080096</v>
      </c>
      <c r="C23" s="12">
        <v>3.3651</v>
      </c>
    </row>
    <row r="24" spans="1:3" x14ac:dyDescent="0.25">
      <c r="A24" s="12">
        <v>2002.75</v>
      </c>
      <c r="B24" s="12">
        <v>6.2949602772253401</v>
      </c>
      <c r="C24" s="12">
        <v>3.4737</v>
      </c>
    </row>
    <row r="25" spans="1:3" x14ac:dyDescent="0.25">
      <c r="A25" s="12">
        <v>2002.8333333333301</v>
      </c>
      <c r="B25" s="12">
        <v>7.2954733947022197</v>
      </c>
      <c r="C25" s="12">
        <v>3.4737</v>
      </c>
    </row>
    <row r="26" spans="1:3" x14ac:dyDescent="0.25">
      <c r="A26" s="12">
        <v>2002.9166666666599</v>
      </c>
      <c r="B26" s="12">
        <v>7.3341698090793299</v>
      </c>
      <c r="C26" s="12">
        <v>3.4737</v>
      </c>
    </row>
    <row r="27" spans="1:3" x14ac:dyDescent="0.25">
      <c r="A27" s="12">
        <v>2003</v>
      </c>
      <c r="B27" s="12">
        <v>7.8652958253840399</v>
      </c>
      <c r="C27" s="12">
        <v>3.6545999999999998</v>
      </c>
    </row>
    <row r="28" spans="1:3" x14ac:dyDescent="0.25">
      <c r="A28" s="12">
        <v>2003.0833333333301</v>
      </c>
      <c r="B28" s="12">
        <v>7.2150196885123297</v>
      </c>
      <c r="C28" s="12">
        <v>3.6545999999999998</v>
      </c>
    </row>
    <row r="29" spans="1:3" x14ac:dyDescent="0.25">
      <c r="A29" s="12">
        <v>2003.1666666666599</v>
      </c>
      <c r="B29" s="12">
        <v>6.5463377154659304</v>
      </c>
      <c r="C29" s="12">
        <v>3.6545999999999998</v>
      </c>
    </row>
    <row r="30" spans="1:3" x14ac:dyDescent="0.25">
      <c r="A30" s="12">
        <v>2003.25</v>
      </c>
      <c r="B30" s="12">
        <v>5.5063452003966598</v>
      </c>
      <c r="C30" s="12">
        <v>3.3075000000000001</v>
      </c>
    </row>
    <row r="31" spans="1:3" x14ac:dyDescent="0.25">
      <c r="A31" s="12">
        <v>2003.3333333333301</v>
      </c>
      <c r="B31" s="12">
        <v>5.2980269010618697</v>
      </c>
      <c r="C31" s="12">
        <v>3.3075000000000001</v>
      </c>
    </row>
    <row r="32" spans="1:3" x14ac:dyDescent="0.25">
      <c r="A32" s="12">
        <v>2003.4166666666599</v>
      </c>
      <c r="B32" s="12">
        <v>4.3749641372502497</v>
      </c>
      <c r="C32" s="12">
        <v>3.3075000000000001</v>
      </c>
    </row>
    <row r="33" spans="1:3" x14ac:dyDescent="0.25">
      <c r="A33" s="12">
        <v>2003.5</v>
      </c>
      <c r="B33" s="12">
        <v>4.1969420450613102</v>
      </c>
      <c r="C33" s="12">
        <v>4.4896000000000003</v>
      </c>
    </row>
    <row r="34" spans="1:3" x14ac:dyDescent="0.25">
      <c r="A34" s="12">
        <v>2003.5833333333301</v>
      </c>
      <c r="B34" s="12">
        <v>3.26721389017393</v>
      </c>
      <c r="C34" s="12">
        <v>4.4896000000000003</v>
      </c>
    </row>
    <row r="35" spans="1:3" x14ac:dyDescent="0.25">
      <c r="A35" s="12">
        <v>2003.6666666666599</v>
      </c>
      <c r="B35" s="12">
        <v>3.9858695293311999</v>
      </c>
      <c r="C35" s="12">
        <v>4.4896000000000003</v>
      </c>
    </row>
    <row r="36" spans="1:3" x14ac:dyDescent="0.25">
      <c r="A36" s="12">
        <v>2003.75</v>
      </c>
      <c r="B36" s="12">
        <v>5.0096389458608401</v>
      </c>
      <c r="C36" s="12">
        <v>5.6519000000000004</v>
      </c>
    </row>
    <row r="37" spans="1:3" x14ac:dyDescent="0.25">
      <c r="A37" s="12">
        <v>2003.8333333333301</v>
      </c>
      <c r="B37" s="12">
        <v>6.1248577701676901</v>
      </c>
      <c r="C37" s="12">
        <v>5.6519000000000004</v>
      </c>
    </row>
    <row r="38" spans="1:3" x14ac:dyDescent="0.25">
      <c r="A38" s="12">
        <v>2003.9166666666599</v>
      </c>
      <c r="B38" s="12">
        <v>7.6004109314304902</v>
      </c>
      <c r="C38" s="12">
        <v>5.6519000000000004</v>
      </c>
    </row>
    <row r="39" spans="1:3" x14ac:dyDescent="0.25">
      <c r="A39" s="12">
        <v>2004</v>
      </c>
      <c r="B39" s="12">
        <v>7.5621571588680796</v>
      </c>
      <c r="C39" s="12">
        <v>6.0328999999999997</v>
      </c>
    </row>
    <row r="40" spans="1:3" x14ac:dyDescent="0.25">
      <c r="A40" s="12">
        <v>2004.0833333333301</v>
      </c>
      <c r="B40" s="12">
        <v>8.7058213476951494</v>
      </c>
      <c r="C40" s="12">
        <v>6.0328999999999997</v>
      </c>
    </row>
    <row r="41" spans="1:3" x14ac:dyDescent="0.25">
      <c r="A41" s="12">
        <v>2004.1666666666599</v>
      </c>
      <c r="B41" s="12">
        <v>8.8678755622077805</v>
      </c>
      <c r="C41" s="12">
        <v>6.0328999999999997</v>
      </c>
    </row>
    <row r="42" spans="1:3" x14ac:dyDescent="0.25">
      <c r="A42" s="12">
        <v>2004.25</v>
      </c>
      <c r="B42" s="12">
        <v>10.1701424144195</v>
      </c>
      <c r="C42" s="12">
        <v>6.0646000000000004</v>
      </c>
    </row>
    <row r="43" spans="1:3" x14ac:dyDescent="0.25">
      <c r="A43" s="12">
        <v>2004.3333333333301</v>
      </c>
      <c r="B43" s="12">
        <v>10.8700940498295</v>
      </c>
      <c r="C43" s="12">
        <v>6.0646000000000004</v>
      </c>
    </row>
    <row r="44" spans="1:3" x14ac:dyDescent="0.25">
      <c r="A44" s="12">
        <v>2004.4166666666599</v>
      </c>
      <c r="B44" s="12">
        <v>12.0575561477203</v>
      </c>
      <c r="C44" s="12">
        <v>6.0646000000000004</v>
      </c>
    </row>
    <row r="45" spans="1:3" x14ac:dyDescent="0.25">
      <c r="A45" s="12">
        <v>2004.5</v>
      </c>
      <c r="B45" s="12">
        <v>12.204008091517601</v>
      </c>
      <c r="C45" s="12">
        <v>5.0960000000000001</v>
      </c>
    </row>
    <row r="46" spans="1:3" x14ac:dyDescent="0.25">
      <c r="A46" s="12">
        <v>2004.5833333333301</v>
      </c>
      <c r="B46" s="12">
        <v>12.3959507290955</v>
      </c>
      <c r="C46" s="12">
        <v>5.0960000000000001</v>
      </c>
    </row>
    <row r="47" spans="1:3" x14ac:dyDescent="0.25">
      <c r="A47" s="12">
        <v>2004.6666666666599</v>
      </c>
      <c r="B47" s="12">
        <v>10.9857097973021</v>
      </c>
      <c r="C47" s="12">
        <v>5.0960000000000001</v>
      </c>
    </row>
    <row r="48" spans="1:3" x14ac:dyDescent="0.25">
      <c r="A48" s="12">
        <v>2004.75</v>
      </c>
      <c r="B48" s="12">
        <v>10.0576386231567</v>
      </c>
      <c r="C48" s="12">
        <v>4.3986000000000001</v>
      </c>
    </row>
    <row r="49" spans="1:3" x14ac:dyDescent="0.25">
      <c r="A49" s="12">
        <v>2004.8333333333301</v>
      </c>
      <c r="B49" s="12">
        <v>9.2033267186353704</v>
      </c>
      <c r="C49" s="12">
        <v>4.3986000000000001</v>
      </c>
    </row>
    <row r="50" spans="1:3" x14ac:dyDescent="0.25">
      <c r="A50" s="12">
        <v>2004.9166666666599</v>
      </c>
      <c r="B50" s="12">
        <v>8.8391984317242702</v>
      </c>
      <c r="C50" s="12">
        <v>4.3986000000000001</v>
      </c>
    </row>
    <row r="51" spans="1:3" x14ac:dyDescent="0.25">
      <c r="A51" s="12">
        <v>2005</v>
      </c>
      <c r="B51" s="12">
        <v>8.9493102025113895</v>
      </c>
      <c r="C51" s="12">
        <v>4.4954000000000001</v>
      </c>
    </row>
    <row r="52" spans="1:3" x14ac:dyDescent="0.25">
      <c r="A52" s="12">
        <v>2005.0833333333301</v>
      </c>
      <c r="B52" s="12">
        <v>7.88980419814607</v>
      </c>
      <c r="C52" s="12">
        <v>4.4954000000000001</v>
      </c>
    </row>
    <row r="53" spans="1:3" x14ac:dyDescent="0.25">
      <c r="A53" s="12">
        <v>2005.1666666666599</v>
      </c>
      <c r="B53" s="12">
        <v>6.8889238304793396</v>
      </c>
      <c r="C53" s="12">
        <v>4.4954000000000001</v>
      </c>
    </row>
    <row r="54" spans="1:3" x14ac:dyDescent="0.25">
      <c r="A54" s="12">
        <v>2005.25</v>
      </c>
      <c r="B54" s="12">
        <v>6.4118400908663302</v>
      </c>
      <c r="C54" s="12">
        <v>4.6547000000000001</v>
      </c>
    </row>
    <row r="55" spans="1:3" x14ac:dyDescent="0.25">
      <c r="A55" s="12">
        <v>2005.3333333333301</v>
      </c>
      <c r="B55" s="12">
        <v>6.6868477167157501</v>
      </c>
      <c r="C55" s="12">
        <v>4.6547000000000001</v>
      </c>
    </row>
    <row r="56" spans="1:3" x14ac:dyDescent="0.25">
      <c r="A56" s="12">
        <v>2005.4166666666599</v>
      </c>
      <c r="B56" s="12">
        <v>6.7779823491713103</v>
      </c>
      <c r="C56" s="12">
        <v>4.6547000000000001</v>
      </c>
    </row>
    <row r="57" spans="1:3" x14ac:dyDescent="0.25">
      <c r="A57" s="12">
        <v>2005.5</v>
      </c>
      <c r="B57" s="12">
        <v>6.0685461250969999</v>
      </c>
      <c r="C57" s="12">
        <v>4.9195000000000002</v>
      </c>
    </row>
    <row r="58" spans="1:3" x14ac:dyDescent="0.25">
      <c r="A58" s="12">
        <v>2005.5833333333301</v>
      </c>
      <c r="B58" s="12">
        <v>6.1822109378393497</v>
      </c>
      <c r="C58" s="12">
        <v>4.9195000000000002</v>
      </c>
    </row>
    <row r="59" spans="1:3" x14ac:dyDescent="0.25">
      <c r="A59" s="12">
        <v>2005.6666666666599</v>
      </c>
      <c r="B59" s="12">
        <v>6.5580932155865597</v>
      </c>
      <c r="C59" s="12">
        <v>4.9195000000000002</v>
      </c>
    </row>
    <row r="60" spans="1:3" x14ac:dyDescent="0.25">
      <c r="A60" s="12">
        <v>2005.75</v>
      </c>
      <c r="B60" s="12">
        <v>7.1399108902061403</v>
      </c>
      <c r="C60" s="12">
        <v>5.49</v>
      </c>
    </row>
    <row r="61" spans="1:3" x14ac:dyDescent="0.25">
      <c r="A61" s="12">
        <v>2005.8333333333301</v>
      </c>
      <c r="B61" s="12">
        <v>7.0182965394877801</v>
      </c>
      <c r="C61" s="12">
        <v>5.49</v>
      </c>
    </row>
    <row r="62" spans="1:3" x14ac:dyDescent="0.25">
      <c r="A62" s="12">
        <v>2005.9166666666599</v>
      </c>
      <c r="B62" s="12">
        <v>7.5898217666629604</v>
      </c>
      <c r="C62" s="12">
        <v>5.49</v>
      </c>
    </row>
    <row r="63" spans="1:3" x14ac:dyDescent="0.25">
      <c r="A63" s="12">
        <v>2006</v>
      </c>
      <c r="B63" s="12">
        <v>8.0875257861303904</v>
      </c>
      <c r="C63" s="12">
        <v>5.7720000000000002</v>
      </c>
    </row>
    <row r="64" spans="1:3" x14ac:dyDescent="0.25">
      <c r="A64" s="12">
        <v>2006.0833333333301</v>
      </c>
      <c r="B64" s="12">
        <v>9.0627771896983695</v>
      </c>
      <c r="C64" s="12">
        <v>5.7720000000000002</v>
      </c>
    </row>
    <row r="65" spans="1:3" x14ac:dyDescent="0.25">
      <c r="A65" s="12">
        <v>2006.1666666666599</v>
      </c>
      <c r="B65" s="12">
        <v>9.9370259775135104</v>
      </c>
      <c r="C65" s="12">
        <v>5.7720000000000002</v>
      </c>
    </row>
    <row r="66" spans="1:3" x14ac:dyDescent="0.25">
      <c r="A66" s="12">
        <v>2006.25</v>
      </c>
      <c r="B66" s="12">
        <v>9.8350602761018102</v>
      </c>
      <c r="C66" s="12">
        <v>5.6581999999999999</v>
      </c>
    </row>
    <row r="67" spans="1:3" x14ac:dyDescent="0.25">
      <c r="A67" s="12">
        <v>2006.3333333333301</v>
      </c>
      <c r="B67" s="12">
        <v>9.2730942943012291</v>
      </c>
      <c r="C67" s="12">
        <v>5.6581999999999999</v>
      </c>
    </row>
    <row r="68" spans="1:3" x14ac:dyDescent="0.25">
      <c r="A68" s="12">
        <v>2006.4166666666599</v>
      </c>
      <c r="B68" s="12">
        <v>8.53672645108281</v>
      </c>
      <c r="C68" s="12">
        <v>5.6581999999999999</v>
      </c>
    </row>
    <row r="69" spans="1:3" x14ac:dyDescent="0.25">
      <c r="A69" s="12">
        <v>2006.49999999999</v>
      </c>
      <c r="B69" s="12">
        <v>8.6906855858208196</v>
      </c>
      <c r="C69" s="12">
        <v>5.2352999999999996</v>
      </c>
    </row>
    <row r="70" spans="1:3" x14ac:dyDescent="0.25">
      <c r="A70" s="12">
        <v>2006.5833333333301</v>
      </c>
      <c r="B70" s="12">
        <v>8.7780978473175804</v>
      </c>
      <c r="C70" s="12">
        <v>5.2352999999999996</v>
      </c>
    </row>
    <row r="71" spans="1:3" x14ac:dyDescent="0.25">
      <c r="A71" s="12">
        <v>2006.6666666666599</v>
      </c>
      <c r="B71" s="12">
        <v>8.8952376087133107</v>
      </c>
      <c r="C71" s="12">
        <v>5.2352999999999996</v>
      </c>
    </row>
    <row r="72" spans="1:3" x14ac:dyDescent="0.25">
      <c r="A72" s="12">
        <v>2006.74999999999</v>
      </c>
      <c r="B72" s="12">
        <v>8.7890879538011095</v>
      </c>
      <c r="C72" s="12">
        <v>5.2159000000000004</v>
      </c>
    </row>
    <row r="73" spans="1:3" x14ac:dyDescent="0.25">
      <c r="A73" s="12">
        <v>2006.8333333333301</v>
      </c>
      <c r="B73" s="12">
        <v>8.92113663991314</v>
      </c>
      <c r="C73" s="12">
        <v>5.2159000000000004</v>
      </c>
    </row>
    <row r="74" spans="1:3" x14ac:dyDescent="0.25">
      <c r="A74" s="12">
        <v>2006.9166666666599</v>
      </c>
      <c r="B74" s="12">
        <v>8.1312151910449604</v>
      </c>
      <c r="C74" s="12">
        <v>5.2159000000000004</v>
      </c>
    </row>
    <row r="75" spans="1:3" x14ac:dyDescent="0.25">
      <c r="A75" s="12">
        <v>2006.99999999999</v>
      </c>
      <c r="B75" s="12">
        <v>7.8874382689267701</v>
      </c>
      <c r="C75" s="12">
        <v>5.2294999999999998</v>
      </c>
    </row>
    <row r="76" spans="1:3" x14ac:dyDescent="0.25">
      <c r="A76" s="12">
        <v>2007.0833333333301</v>
      </c>
      <c r="B76" s="12">
        <v>7.2700814988196498</v>
      </c>
      <c r="C76" s="12">
        <v>5.2294999999999998</v>
      </c>
    </row>
    <row r="77" spans="1:3" x14ac:dyDescent="0.25">
      <c r="A77" s="12">
        <v>2007.1666666666599</v>
      </c>
      <c r="B77" s="12">
        <v>6.8300227757577696</v>
      </c>
      <c r="C77" s="12">
        <v>5.2294999999999998</v>
      </c>
    </row>
    <row r="78" spans="1:3" x14ac:dyDescent="0.25">
      <c r="A78" s="12">
        <v>2007.24999999999</v>
      </c>
      <c r="B78" s="12">
        <v>6.2313916462178902</v>
      </c>
      <c r="C78" s="12">
        <v>5.5693000000000001</v>
      </c>
    </row>
    <row r="79" spans="1:3" x14ac:dyDescent="0.25">
      <c r="A79" s="12">
        <v>2007.3333333333301</v>
      </c>
      <c r="B79" s="12">
        <v>5.7880765704811497</v>
      </c>
      <c r="C79" s="12">
        <v>5.5693000000000001</v>
      </c>
    </row>
    <row r="80" spans="1:3" x14ac:dyDescent="0.25">
      <c r="A80" s="12">
        <v>2007.4166666666599</v>
      </c>
      <c r="B80" s="12">
        <v>5.8227183005349596</v>
      </c>
      <c r="C80" s="12">
        <v>5.5693000000000001</v>
      </c>
    </row>
    <row r="81" spans="1:3" x14ac:dyDescent="0.25">
      <c r="A81" s="12">
        <v>2007.49999999999</v>
      </c>
      <c r="B81" s="12">
        <v>6.2565403931605701</v>
      </c>
      <c r="C81" s="12">
        <v>5.6540999999999997</v>
      </c>
    </row>
    <row r="82" spans="1:3" x14ac:dyDescent="0.25">
      <c r="A82" s="12">
        <v>2007.5833333333301</v>
      </c>
      <c r="B82" s="12">
        <v>6.5502507620478001</v>
      </c>
      <c r="C82" s="12">
        <v>5.6540999999999997</v>
      </c>
    </row>
    <row r="83" spans="1:3" x14ac:dyDescent="0.25">
      <c r="A83" s="12">
        <v>2007.6666666666599</v>
      </c>
      <c r="B83" s="12">
        <v>6.2563105733380402</v>
      </c>
      <c r="C83" s="12">
        <v>5.6540999999999997</v>
      </c>
    </row>
    <row r="84" spans="1:3" x14ac:dyDescent="0.25">
      <c r="A84" s="12">
        <v>2007.74999999999</v>
      </c>
      <c r="B84" s="12">
        <v>5.8140925866673898</v>
      </c>
      <c r="C84" s="12">
        <v>5.8327</v>
      </c>
    </row>
    <row r="85" spans="1:3" x14ac:dyDescent="0.25">
      <c r="A85" s="12">
        <v>2007.8333333333301</v>
      </c>
      <c r="B85" s="12">
        <v>5.1704749297132802</v>
      </c>
      <c r="C85" s="12">
        <v>5.8327</v>
      </c>
    </row>
    <row r="86" spans="1:3" x14ac:dyDescent="0.25">
      <c r="A86" s="12">
        <v>2007.9166666666599</v>
      </c>
      <c r="B86" s="12">
        <v>4.8361251767941296</v>
      </c>
      <c r="C86" s="12">
        <v>5.8327</v>
      </c>
    </row>
    <row r="87" spans="1:3" x14ac:dyDescent="0.25">
      <c r="A87" s="12">
        <v>2007.99999999999</v>
      </c>
      <c r="B87" s="12">
        <v>5.0540475560070499</v>
      </c>
      <c r="C87" s="12">
        <v>5.0740999999999996</v>
      </c>
    </row>
    <row r="88" spans="1:3" x14ac:dyDescent="0.25">
      <c r="A88" s="12">
        <v>2008.0833333333301</v>
      </c>
      <c r="B88" s="12">
        <v>5.25287574578266</v>
      </c>
      <c r="C88" s="12">
        <v>5.0740999999999996</v>
      </c>
    </row>
    <row r="89" spans="1:3" x14ac:dyDescent="0.25">
      <c r="A89" s="12">
        <v>2008.1666666666599</v>
      </c>
      <c r="B89" s="12">
        <v>5.0490567546954699</v>
      </c>
      <c r="C89" s="12">
        <v>5.0740999999999996</v>
      </c>
    </row>
    <row r="90" spans="1:3" x14ac:dyDescent="0.25">
      <c r="A90" s="12">
        <v>2008.24999999999</v>
      </c>
      <c r="B90" s="12">
        <v>4.4996000294495797</v>
      </c>
      <c r="C90" s="12">
        <v>4.149</v>
      </c>
    </row>
    <row r="91" spans="1:3" x14ac:dyDescent="0.25">
      <c r="A91" s="12">
        <v>2008.3333333333301</v>
      </c>
      <c r="B91" s="12">
        <v>4.1153070150630402</v>
      </c>
      <c r="C91" s="12">
        <v>4.149</v>
      </c>
    </row>
    <row r="92" spans="1:3" x14ac:dyDescent="0.25">
      <c r="A92" s="12">
        <v>2008.4166666666599</v>
      </c>
      <c r="B92" s="12">
        <v>3.7983832913662599</v>
      </c>
      <c r="C92" s="12">
        <v>4.149</v>
      </c>
    </row>
    <row r="93" spans="1:3" x14ac:dyDescent="0.25">
      <c r="A93" s="12">
        <v>2008.49999999999</v>
      </c>
      <c r="B93" s="12">
        <v>3.28875558577273</v>
      </c>
      <c r="C93" s="12">
        <v>3.1315</v>
      </c>
    </row>
    <row r="94" spans="1:3" x14ac:dyDescent="0.25">
      <c r="A94" s="12">
        <v>2008.5833333333301</v>
      </c>
      <c r="B94" s="12">
        <v>2.4245516467121999</v>
      </c>
      <c r="C94" s="12">
        <v>3.1315</v>
      </c>
    </row>
    <row r="95" spans="1:3" x14ac:dyDescent="0.25">
      <c r="A95" s="12">
        <v>2008.6666666666599</v>
      </c>
      <c r="B95" s="12">
        <v>1.9413012914457399</v>
      </c>
      <c r="C95" s="12">
        <v>3.1315</v>
      </c>
    </row>
    <row r="96" spans="1:3" x14ac:dyDescent="0.25">
      <c r="A96" s="12">
        <v>2008.74999999999</v>
      </c>
      <c r="B96" s="12">
        <v>0.44224993319086398</v>
      </c>
      <c r="C96" s="12">
        <v>-9.6600000000000005E-2</v>
      </c>
    </row>
    <row r="97" spans="1:3" x14ac:dyDescent="0.25">
      <c r="A97" s="12">
        <v>2008.8333333333301</v>
      </c>
      <c r="B97" s="12">
        <v>-2.5440438118397899</v>
      </c>
      <c r="C97" s="12">
        <v>-9.6600000000000005E-2</v>
      </c>
    </row>
    <row r="98" spans="1:3" x14ac:dyDescent="0.25">
      <c r="A98" s="12">
        <v>2008.9166666666599</v>
      </c>
      <c r="B98" s="12">
        <v>-7.0840356679632599</v>
      </c>
      <c r="C98" s="12">
        <v>-9.6600000000000005E-2</v>
      </c>
    </row>
    <row r="99" spans="1:3" x14ac:dyDescent="0.25">
      <c r="A99" s="12">
        <v>2008.99999999999</v>
      </c>
      <c r="B99" s="12">
        <v>-12.9660767498503</v>
      </c>
      <c r="C99" s="12">
        <v>-2.1006</v>
      </c>
    </row>
    <row r="100" spans="1:3" x14ac:dyDescent="0.25">
      <c r="A100" s="12">
        <v>2009.0833333333301</v>
      </c>
      <c r="B100" s="12">
        <v>-16.5578212951092</v>
      </c>
      <c r="C100" s="12">
        <v>-2.1006</v>
      </c>
    </row>
    <row r="101" spans="1:3" x14ac:dyDescent="0.25">
      <c r="A101" s="12">
        <v>2009.1666666666599</v>
      </c>
      <c r="B101" s="12">
        <v>-18.006284239064101</v>
      </c>
      <c r="C101" s="12">
        <v>-2.1006</v>
      </c>
    </row>
    <row r="102" spans="1:3" x14ac:dyDescent="0.25">
      <c r="A102" s="12">
        <v>2009.24999999999</v>
      </c>
      <c r="B102" s="12">
        <v>-17.751342401531399</v>
      </c>
      <c r="C102" s="12">
        <v>-1.3132999999999999</v>
      </c>
    </row>
    <row r="103" spans="1:3" x14ac:dyDescent="0.25">
      <c r="A103" s="12">
        <v>2009.3333333333301</v>
      </c>
      <c r="B103" s="12">
        <v>-17.893018362602199</v>
      </c>
      <c r="C103" s="12">
        <v>-1.3132999999999999</v>
      </c>
    </row>
    <row r="104" spans="1:3" x14ac:dyDescent="0.25">
      <c r="A104" s="12">
        <v>2009.4166666666599</v>
      </c>
      <c r="B104" s="12">
        <v>-17.503900141937301</v>
      </c>
      <c r="C104" s="12">
        <v>-1.3132999999999999</v>
      </c>
    </row>
    <row r="105" spans="1:3" x14ac:dyDescent="0.25">
      <c r="A105" s="12">
        <v>2009.49999999999</v>
      </c>
      <c r="B105" s="12">
        <v>-16.510521563957901</v>
      </c>
      <c r="C105" s="12">
        <v>6.1600000000000002E-2</v>
      </c>
    </row>
    <row r="106" spans="1:3" x14ac:dyDescent="0.25">
      <c r="A106" s="12">
        <v>2009.5833333333301</v>
      </c>
      <c r="B106" s="12">
        <v>-15.058534811862501</v>
      </c>
      <c r="C106" s="12">
        <v>6.1600000000000002E-2</v>
      </c>
    </row>
    <row r="107" spans="1:3" x14ac:dyDescent="0.25">
      <c r="A107" s="12">
        <v>2009.6666666666599</v>
      </c>
      <c r="B107" s="12">
        <v>-13.2571613392057</v>
      </c>
      <c r="C107" s="12">
        <v>6.1600000000000002E-2</v>
      </c>
    </row>
    <row r="108" spans="1:3" x14ac:dyDescent="0.25">
      <c r="A108" s="12">
        <v>2009.74999999999</v>
      </c>
      <c r="B108" s="12">
        <v>-11.012767403718399</v>
      </c>
      <c r="C108" s="12">
        <v>2.9493999999999998</v>
      </c>
    </row>
    <row r="109" spans="1:3" x14ac:dyDescent="0.25">
      <c r="A109" s="12">
        <v>2009.8333333333301</v>
      </c>
      <c r="B109" s="12">
        <v>-7.0557602594078297</v>
      </c>
      <c r="C109" s="12">
        <v>2.9493999999999998</v>
      </c>
    </row>
    <row r="110" spans="1:3" x14ac:dyDescent="0.25">
      <c r="A110" s="12">
        <v>2009.9166666666599</v>
      </c>
      <c r="B110" s="12">
        <v>-1.40037133614596</v>
      </c>
      <c r="C110" s="12">
        <v>2.9493999999999998</v>
      </c>
    </row>
    <row r="111" spans="1:3" x14ac:dyDescent="0.25">
      <c r="A111" s="12">
        <v>2009.99999999999</v>
      </c>
      <c r="B111" s="12">
        <v>5.3157324832131101</v>
      </c>
      <c r="C111" s="12">
        <v>5.5594000000000001</v>
      </c>
    </row>
    <row r="112" spans="1:3" x14ac:dyDescent="0.25">
      <c r="A112" s="12">
        <v>2010.0833333333301</v>
      </c>
      <c r="B112" s="12">
        <v>10.5828855997744</v>
      </c>
      <c r="C112" s="12">
        <v>5.5594000000000001</v>
      </c>
    </row>
    <row r="113" spans="1:3" x14ac:dyDescent="0.25">
      <c r="A113" s="12">
        <v>2010.1666666666599</v>
      </c>
      <c r="B113" s="12">
        <v>13.5676362347725</v>
      </c>
      <c r="C113" s="12">
        <v>5.5594000000000001</v>
      </c>
    </row>
    <row r="114" spans="1:3" x14ac:dyDescent="0.25">
      <c r="A114" s="12">
        <v>2010.24999999999</v>
      </c>
      <c r="B114" s="12">
        <v>14.718085023726999</v>
      </c>
      <c r="C114" s="12">
        <v>5.7214999999999998</v>
      </c>
    </row>
    <row r="115" spans="1:3" x14ac:dyDescent="0.25">
      <c r="A115" s="12">
        <v>2010.3333333333201</v>
      </c>
      <c r="B115" s="12">
        <v>16.815510408483501</v>
      </c>
      <c r="C115" s="12">
        <v>5.7214999999999998</v>
      </c>
    </row>
    <row r="116" spans="1:3" x14ac:dyDescent="0.25">
      <c r="A116" s="12">
        <v>2010.4166666666599</v>
      </c>
      <c r="B116" s="12">
        <v>17.574297560467699</v>
      </c>
      <c r="C116" s="12">
        <v>5.7214999999999998</v>
      </c>
    </row>
    <row r="117" spans="1:3" x14ac:dyDescent="0.25">
      <c r="A117" s="12">
        <v>2010.49999999999</v>
      </c>
      <c r="B117" s="12">
        <v>17.4398213999152</v>
      </c>
      <c r="C117" s="12">
        <v>5.3186999999999998</v>
      </c>
    </row>
    <row r="118" spans="1:3" x14ac:dyDescent="0.25">
      <c r="A118" s="12">
        <v>2010.5833333333201</v>
      </c>
      <c r="B118" s="12">
        <v>16.0558849102595</v>
      </c>
      <c r="C118" s="12">
        <v>5.3186999999999998</v>
      </c>
    </row>
    <row r="119" spans="1:3" x14ac:dyDescent="0.25">
      <c r="A119" s="12">
        <v>2010.6666666666599</v>
      </c>
      <c r="B119" s="12">
        <v>13.840035874175801</v>
      </c>
      <c r="C119" s="12">
        <v>5.3186999999999998</v>
      </c>
    </row>
    <row r="120" spans="1:3" x14ac:dyDescent="0.25">
      <c r="A120" s="12">
        <v>2010.74999999999</v>
      </c>
      <c r="B120" s="12">
        <v>12.8067103747409</v>
      </c>
      <c r="C120" s="12">
        <v>4.9553000000000003</v>
      </c>
    </row>
    <row r="121" spans="1:3" x14ac:dyDescent="0.25">
      <c r="A121" s="12">
        <v>2010.8333333333201</v>
      </c>
      <c r="B121" s="12">
        <v>11.8222490600218</v>
      </c>
      <c r="C121" s="12">
        <v>4.9553000000000003</v>
      </c>
    </row>
    <row r="122" spans="1:3" x14ac:dyDescent="0.25">
      <c r="A122" s="12">
        <v>2010.9166666666599</v>
      </c>
      <c r="B122" s="12">
        <v>11.004404678977901</v>
      </c>
      <c r="C122" s="12">
        <v>4.9553000000000003</v>
      </c>
    </row>
    <row r="123" spans="1:3" x14ac:dyDescent="0.25">
      <c r="A123" s="12">
        <v>2010.99999999999</v>
      </c>
      <c r="B123" s="12">
        <v>10.6450635023372</v>
      </c>
      <c r="C123" s="12">
        <v>4.5343</v>
      </c>
    </row>
    <row r="124" spans="1:3" x14ac:dyDescent="0.25">
      <c r="A124" s="12">
        <v>2011.0833333333201</v>
      </c>
      <c r="B124" s="12">
        <v>9.4530995432840594</v>
      </c>
      <c r="C124" s="12">
        <v>4.5343</v>
      </c>
    </row>
    <row r="125" spans="1:3" x14ac:dyDescent="0.25">
      <c r="A125" s="12">
        <v>2011.1666666666599</v>
      </c>
      <c r="B125" s="12">
        <v>8.8536101337128006</v>
      </c>
      <c r="C125" s="12">
        <v>4.5343</v>
      </c>
    </row>
    <row r="126" spans="1:3" x14ac:dyDescent="0.25">
      <c r="A126" s="12">
        <v>2011.24999999999</v>
      </c>
      <c r="B126" s="12">
        <v>7.3201584335846004</v>
      </c>
      <c r="C126" s="12">
        <v>4.1604999999999999</v>
      </c>
    </row>
    <row r="127" spans="1:3" x14ac:dyDescent="0.25">
      <c r="A127" s="12">
        <v>2011.3333333333201</v>
      </c>
      <c r="B127" s="12">
        <v>6.0046166654828399</v>
      </c>
      <c r="C127" s="12">
        <v>4.1604999999999999</v>
      </c>
    </row>
    <row r="128" spans="1:3" x14ac:dyDescent="0.25">
      <c r="A128" s="12">
        <v>2011.4166666666599</v>
      </c>
      <c r="B128" s="12">
        <v>4.4231674049055103</v>
      </c>
      <c r="C128" s="12">
        <v>4.1604999999999999</v>
      </c>
    </row>
    <row r="129" spans="1:3" x14ac:dyDescent="0.25">
      <c r="A129" s="12">
        <v>2011.49999999999</v>
      </c>
      <c r="B129" s="12">
        <v>3.7957095558536</v>
      </c>
      <c r="C129" s="12">
        <v>4.2785000000000002</v>
      </c>
    </row>
    <row r="130" spans="1:3" x14ac:dyDescent="0.25">
      <c r="A130" s="12">
        <v>2011.5833333333201</v>
      </c>
      <c r="B130" s="12">
        <v>3.8429979465128601</v>
      </c>
      <c r="C130" s="12">
        <v>4.2785000000000002</v>
      </c>
    </row>
    <row r="131" spans="1:3" x14ac:dyDescent="0.25">
      <c r="A131" s="12">
        <v>2011.6666666666599</v>
      </c>
      <c r="B131" s="12">
        <v>4.2749636976016703</v>
      </c>
      <c r="C131" s="12">
        <v>4.2785000000000002</v>
      </c>
    </row>
    <row r="132" spans="1:3" x14ac:dyDescent="0.25">
      <c r="A132" s="12">
        <v>2011.74999999999</v>
      </c>
      <c r="B132" s="12">
        <v>3.6495069667026998</v>
      </c>
      <c r="C132" s="12">
        <v>4.1605999999999996</v>
      </c>
    </row>
    <row r="133" spans="1:3" x14ac:dyDescent="0.25">
      <c r="A133" s="12">
        <v>2011.8333333333201</v>
      </c>
      <c r="B133" s="12">
        <v>2.46603689563196</v>
      </c>
      <c r="C133" s="12">
        <v>4.1605999999999996</v>
      </c>
    </row>
    <row r="134" spans="1:3" x14ac:dyDescent="0.25">
      <c r="A134" s="12">
        <v>2011.9166666666599</v>
      </c>
      <c r="B134" s="12">
        <v>1.62872984324884</v>
      </c>
      <c r="C134" s="12">
        <v>4.1605999999999996</v>
      </c>
    </row>
    <row r="135" spans="1:3" x14ac:dyDescent="0.25">
      <c r="A135" s="12">
        <v>2011.99999999999</v>
      </c>
      <c r="B135" s="12">
        <v>0.705919744653283</v>
      </c>
      <c r="C135" s="12">
        <v>4.2046999999999999</v>
      </c>
    </row>
    <row r="136" spans="1:3" x14ac:dyDescent="0.25">
      <c r="A136" s="12">
        <v>2012.0833333333201</v>
      </c>
      <c r="B136" s="12">
        <v>0.62513586147254796</v>
      </c>
      <c r="C136" s="12">
        <v>4.2046999999999999</v>
      </c>
    </row>
    <row r="137" spans="1:3" x14ac:dyDescent="0.25">
      <c r="A137" s="12">
        <v>2012.1666666666599</v>
      </c>
      <c r="B137" s="12">
        <v>0.53309707100117598</v>
      </c>
      <c r="C137" s="12">
        <v>4.2046999999999999</v>
      </c>
    </row>
    <row r="138" spans="1:3" x14ac:dyDescent="0.25">
      <c r="A138" s="12">
        <v>2012.24999999999</v>
      </c>
      <c r="B138" s="12">
        <v>1.0384377816810699</v>
      </c>
      <c r="C138" s="12">
        <v>3.7181000000000002</v>
      </c>
    </row>
    <row r="139" spans="1:3" x14ac:dyDescent="0.25">
      <c r="A139" s="12">
        <v>2012.3333333333201</v>
      </c>
      <c r="B139" s="12">
        <v>1.5587722978526799</v>
      </c>
      <c r="C139" s="12">
        <v>3.7181000000000002</v>
      </c>
    </row>
    <row r="140" spans="1:3" x14ac:dyDescent="0.25">
      <c r="A140" s="12">
        <v>2012.4166666666599</v>
      </c>
      <c r="B140" s="12">
        <v>2.0827351726417298</v>
      </c>
      <c r="C140" s="12">
        <v>3.7181000000000002</v>
      </c>
    </row>
    <row r="141" spans="1:3" x14ac:dyDescent="0.25">
      <c r="A141" s="12">
        <v>2012.49999999999</v>
      </c>
      <c r="B141" s="12">
        <v>2.2651773831000601</v>
      </c>
      <c r="C141" s="12">
        <v>3.1269</v>
      </c>
    </row>
    <row r="142" spans="1:3" x14ac:dyDescent="0.25">
      <c r="A142" s="12">
        <v>2012.5833333333201</v>
      </c>
      <c r="B142" s="12">
        <v>1.55630417620705</v>
      </c>
      <c r="C142" s="12">
        <v>3.1269</v>
      </c>
    </row>
    <row r="143" spans="1:3" x14ac:dyDescent="0.25">
      <c r="A143" s="12">
        <v>2012.6666666666599</v>
      </c>
      <c r="B143" s="12">
        <v>1.37586939688248</v>
      </c>
      <c r="C143" s="12">
        <v>3.1269</v>
      </c>
    </row>
    <row r="144" spans="1:3" x14ac:dyDescent="0.25">
      <c r="A144" s="12">
        <v>2012.74999999999</v>
      </c>
      <c r="B144" s="12">
        <v>1.26955318454292</v>
      </c>
      <c r="C144" s="12">
        <v>3.0236000000000001</v>
      </c>
    </row>
    <row r="145" spans="1:3" x14ac:dyDescent="0.25">
      <c r="A145" s="12">
        <v>2012.8333333333201</v>
      </c>
      <c r="B145" s="12">
        <v>1.6508176071231799</v>
      </c>
      <c r="C145" s="12">
        <v>3.0236000000000001</v>
      </c>
    </row>
    <row r="146" spans="1:3" x14ac:dyDescent="0.25">
      <c r="A146" s="12">
        <v>2012.9166666666599</v>
      </c>
      <c r="B146" s="12">
        <v>1.43215586539549</v>
      </c>
      <c r="C146" s="12">
        <v>3.0236000000000001</v>
      </c>
    </row>
    <row r="147" spans="1:3" x14ac:dyDescent="0.25">
      <c r="A147" s="12">
        <v>2012.99999999999</v>
      </c>
      <c r="B147" s="12">
        <v>2.2206860405510298</v>
      </c>
      <c r="C147" s="12">
        <v>2.9542000000000002</v>
      </c>
    </row>
    <row r="148" spans="1:3" x14ac:dyDescent="0.25">
      <c r="A148" s="12">
        <v>2013.0833333333201</v>
      </c>
      <c r="B148" s="12">
        <v>2.3673278666455499</v>
      </c>
      <c r="C148" s="12">
        <v>2.9542000000000002</v>
      </c>
    </row>
    <row r="149" spans="1:3" x14ac:dyDescent="0.25">
      <c r="A149" s="12">
        <v>2013.1666666666599</v>
      </c>
      <c r="B149" s="12">
        <v>2.4622054348076001</v>
      </c>
      <c r="C149" s="12">
        <v>2.9542000000000002</v>
      </c>
    </row>
    <row r="150" spans="1:3" x14ac:dyDescent="0.25">
      <c r="A150" s="12">
        <v>2013.24999999999</v>
      </c>
      <c r="B150" s="12">
        <v>2.5168506781092499</v>
      </c>
      <c r="C150" s="12">
        <v>3.3483999999999998</v>
      </c>
    </row>
    <row r="151" spans="1:3" x14ac:dyDescent="0.25">
      <c r="A151" s="12">
        <v>2013.3333333333201</v>
      </c>
      <c r="B151" s="12">
        <v>2.20280583272441</v>
      </c>
      <c r="C151" s="12">
        <v>3.3483999999999998</v>
      </c>
    </row>
    <row r="152" spans="1:3" x14ac:dyDescent="0.25">
      <c r="A152" s="12">
        <v>2013.4166666666599</v>
      </c>
      <c r="B152" s="12">
        <v>1.8411979168666499</v>
      </c>
      <c r="C152" s="12">
        <v>3.3483999999999998</v>
      </c>
    </row>
    <row r="153" spans="1:3" x14ac:dyDescent="0.25">
      <c r="A153" s="12">
        <v>2013.49999999999</v>
      </c>
      <c r="B153" s="12">
        <v>1.25729243842487</v>
      </c>
      <c r="C153" s="12">
        <v>3.7705000000000002</v>
      </c>
    </row>
    <row r="154" spans="1:3" x14ac:dyDescent="0.25">
      <c r="A154" s="12">
        <v>2013.5833333333201</v>
      </c>
      <c r="B154" s="12">
        <v>1.76773593259385</v>
      </c>
      <c r="C154" s="12">
        <v>3.7705000000000002</v>
      </c>
    </row>
    <row r="155" spans="1:3" x14ac:dyDescent="0.25">
      <c r="A155" s="12">
        <v>2013.6666666666599</v>
      </c>
      <c r="B155" s="12">
        <v>1.9675290889266801</v>
      </c>
      <c r="C155" s="12">
        <v>3.7705000000000002</v>
      </c>
    </row>
    <row r="156" spans="1:3" x14ac:dyDescent="0.25">
      <c r="A156" s="12">
        <v>2013.74999999999</v>
      </c>
      <c r="B156" s="12">
        <v>2.4235075315608601</v>
      </c>
      <c r="C156" s="12">
        <v>3.8809999999999998</v>
      </c>
    </row>
    <row r="157" spans="1:3" x14ac:dyDescent="0.25">
      <c r="A157" s="12">
        <v>2013.8333333333201</v>
      </c>
      <c r="B157" s="12">
        <v>2.6347935883043401</v>
      </c>
      <c r="C157" s="12">
        <v>3.8809999999999998</v>
      </c>
    </row>
    <row r="158" spans="1:3" x14ac:dyDescent="0.25">
      <c r="A158" s="12">
        <v>2013.9166666666499</v>
      </c>
      <c r="B158" s="12">
        <v>3.03970550563748</v>
      </c>
      <c r="C158" s="12">
        <v>3.8809999999999998</v>
      </c>
    </row>
    <row r="159" spans="1:3" x14ac:dyDescent="0.25">
      <c r="A159" s="12">
        <v>2013.99999999999</v>
      </c>
      <c r="B159" s="12">
        <v>2.6587176910249299</v>
      </c>
      <c r="C159" s="12">
        <v>3.6321421141068702</v>
      </c>
    </row>
    <row r="160" spans="1:3" x14ac:dyDescent="0.25">
      <c r="A160" s="12">
        <v>2014.0833333333201</v>
      </c>
      <c r="B160" s="12">
        <v>2.5198583598847999</v>
      </c>
      <c r="C160" s="12">
        <v>3.6321421141068702</v>
      </c>
    </row>
    <row r="161" spans="1:3" x14ac:dyDescent="0.25">
      <c r="A161" s="12">
        <v>2014.1666666666499</v>
      </c>
      <c r="B161" s="12">
        <v>2.41921926951991</v>
      </c>
      <c r="C161" s="12">
        <v>3.6321421141068702</v>
      </c>
    </row>
    <row r="162" spans="1:3" x14ac:dyDescent="0.25">
      <c r="A162" s="12">
        <v>2014.24999999999</v>
      </c>
      <c r="B162" s="12">
        <v>2.3947694103519699</v>
      </c>
      <c r="C162" s="12">
        <v>3.68714253341538</v>
      </c>
    </row>
    <row r="163" spans="1:3" x14ac:dyDescent="0.25">
      <c r="A163" s="12">
        <v>2014.3333333333201</v>
      </c>
      <c r="B163" s="12">
        <v>2.1506202495859199</v>
      </c>
      <c r="C163" s="12">
        <v>3.68714253341538</v>
      </c>
    </row>
    <row r="164" spans="1:3" x14ac:dyDescent="0.25">
      <c r="A164" s="12">
        <v>2014.4166666666499</v>
      </c>
      <c r="B164" s="12">
        <v>2.4230147282424901</v>
      </c>
      <c r="C164" s="12">
        <v>3.68714253341538</v>
      </c>
    </row>
    <row r="165" spans="1:3" x14ac:dyDescent="0.25">
      <c r="A165" s="12">
        <v>2014.49999999999</v>
      </c>
      <c r="B165" s="12">
        <v>2.6707925723308001</v>
      </c>
      <c r="C165" s="12">
        <v>3.5188031905221102</v>
      </c>
    </row>
    <row r="166" spans="1:3" x14ac:dyDescent="0.25">
      <c r="A166" s="12">
        <v>2014.5833333333201</v>
      </c>
      <c r="B166" s="12">
        <v>2.7221473072297702</v>
      </c>
      <c r="C166" s="12">
        <v>3.5188031905221102</v>
      </c>
    </row>
    <row r="167" spans="1:3" x14ac:dyDescent="0.25">
      <c r="A167" s="12">
        <v>2014.6666666666499</v>
      </c>
      <c r="B167" s="12">
        <v>3.1945026120945301</v>
      </c>
      <c r="C167" s="12">
        <v>3.5188031905221102</v>
      </c>
    </row>
    <row r="168" spans="1:3" x14ac:dyDescent="0.25">
      <c r="A168" s="12">
        <v>2014.74999999999</v>
      </c>
      <c r="B168" s="12">
        <v>3.2645791851065198</v>
      </c>
      <c r="C168" s="12">
        <v>3.4848485259614002</v>
      </c>
    </row>
    <row r="169" spans="1:3" x14ac:dyDescent="0.25">
      <c r="A169" s="12">
        <v>2014.8333333333201</v>
      </c>
      <c r="B169" s="12">
        <v>3.3964397306165401</v>
      </c>
      <c r="C169" s="12">
        <v>3.4848485259614002</v>
      </c>
    </row>
    <row r="170" spans="1:3" x14ac:dyDescent="0.25">
      <c r="A170" s="12">
        <v>2014.9166666666499</v>
      </c>
      <c r="B170" s="12">
        <v>3.3024940193730399</v>
      </c>
      <c r="C170" s="12">
        <v>3.4848485259614002</v>
      </c>
    </row>
    <row r="171" spans="1:3" x14ac:dyDescent="0.25">
      <c r="A171" s="12">
        <v>2014.99999999999</v>
      </c>
      <c r="B171" s="12">
        <v>3.36713331549339</v>
      </c>
      <c r="C171" s="12">
        <v>3.68858567986288</v>
      </c>
    </row>
    <row r="172" spans="1:3" x14ac:dyDescent="0.25">
      <c r="A172" s="12">
        <v>2015.0833333333201</v>
      </c>
      <c r="B172" s="12">
        <v>3.6690006043360799</v>
      </c>
      <c r="C172" s="12">
        <v>3.68858567986288</v>
      </c>
    </row>
    <row r="173" spans="1:3" x14ac:dyDescent="0.25">
      <c r="A173" s="12">
        <v>2015.1666666666499</v>
      </c>
      <c r="B173" s="12">
        <v>3.14483257602698</v>
      </c>
      <c r="C173" s="12">
        <v>3.68858567986288</v>
      </c>
    </row>
    <row r="174" spans="1:3" x14ac:dyDescent="0.25">
      <c r="A174" s="12">
        <v>2015.24999999999</v>
      </c>
      <c r="B174" s="12">
        <v>2.7393317538441102</v>
      </c>
      <c r="C174" s="12">
        <v>3.5149128375362699</v>
      </c>
    </row>
    <row r="175" spans="1:3" x14ac:dyDescent="0.25">
      <c r="A175" s="12">
        <v>2015.3333333333201</v>
      </c>
      <c r="B175" s="12">
        <v>1.86678738069712</v>
      </c>
      <c r="C175" s="12">
        <v>3.5149128375362699</v>
      </c>
    </row>
    <row r="176" spans="1:3" x14ac:dyDescent="0.25">
      <c r="A176" s="12">
        <v>2015.4166666666499</v>
      </c>
      <c r="B176" s="12">
        <v>1.86434352469214</v>
      </c>
      <c r="C176" s="12">
        <v>3.5149128375362699</v>
      </c>
    </row>
    <row r="177" spans="1:3" x14ac:dyDescent="0.25">
      <c r="A177" s="12">
        <v>2015.49999999999</v>
      </c>
      <c r="B177" s="12">
        <v>1.8479124969052101</v>
      </c>
      <c r="C177" s="12">
        <v>3.44437620415794</v>
      </c>
    </row>
    <row r="178" spans="1:3" x14ac:dyDescent="0.25">
      <c r="A178" s="12">
        <v>2015.5833333333201</v>
      </c>
      <c r="B178" s="12">
        <v>2.20576518951068</v>
      </c>
      <c r="C178" s="12">
        <v>3.44437620415794</v>
      </c>
    </row>
    <row r="179" spans="1:3" x14ac:dyDescent="0.25">
      <c r="A179" s="12">
        <v>2015.6666666666499</v>
      </c>
      <c r="B179" s="12">
        <v>1.60084730085024</v>
      </c>
      <c r="C179" s="12">
        <v>3.44437620415794</v>
      </c>
    </row>
    <row r="180" spans="1:3" x14ac:dyDescent="0.25">
      <c r="A180" s="12">
        <v>2015.74999999999</v>
      </c>
      <c r="B180" s="12">
        <v>1.43597862601506</v>
      </c>
      <c r="C180" s="12">
        <v>3.35125283410256</v>
      </c>
    </row>
    <row r="181" spans="1:3" x14ac:dyDescent="0.25">
      <c r="A181" s="12">
        <v>2015.8333333333201</v>
      </c>
      <c r="B181" s="12">
        <v>1.06751650426677</v>
      </c>
      <c r="C181" s="12">
        <v>3.35125283410256</v>
      </c>
    </row>
    <row r="182" spans="1:3" x14ac:dyDescent="0.25">
      <c r="A182" s="12">
        <v>2015.9166666666499</v>
      </c>
      <c r="B182" s="12">
        <v>1.15678830246342</v>
      </c>
      <c r="C182" s="12">
        <v>3.35125283410256</v>
      </c>
    </row>
    <row r="183" spans="1:3" x14ac:dyDescent="0.25">
      <c r="A183" s="12">
        <v>2015.99999999999</v>
      </c>
      <c r="B183" s="12">
        <v>0.51146184177841603</v>
      </c>
      <c r="C183" s="12">
        <v>3.3282707884652298</v>
      </c>
    </row>
    <row r="184" spans="1:3" x14ac:dyDescent="0.25">
      <c r="A184" s="12">
        <v>2016.0833333333201</v>
      </c>
      <c r="B184" s="12">
        <v>0.60352596431070304</v>
      </c>
      <c r="C184" s="12">
        <v>3.3282707884652298</v>
      </c>
    </row>
    <row r="185" spans="1:3" x14ac:dyDescent="0.25">
      <c r="A185" s="12">
        <v>2016.1666666666499</v>
      </c>
      <c r="B185" s="12">
        <v>0.45889586433531798</v>
      </c>
      <c r="C185" s="12">
        <v>3.3282707884652298</v>
      </c>
    </row>
    <row r="186" spans="1:3" x14ac:dyDescent="0.25">
      <c r="A186" s="12">
        <v>2016.24999999999</v>
      </c>
      <c r="B186" s="12">
        <v>1.11010907096603</v>
      </c>
      <c r="C186" s="12">
        <v>3.2748193748833399</v>
      </c>
    </row>
    <row r="187" spans="1:3" x14ac:dyDescent="0.25">
      <c r="A187" s="12">
        <v>2016.3333333333201</v>
      </c>
      <c r="B187" s="12">
        <v>1.4377409424990399</v>
      </c>
      <c r="C187" s="12">
        <v>3.2748193748833399</v>
      </c>
    </row>
    <row r="188" spans="1:3" x14ac:dyDescent="0.25">
      <c r="A188" s="12">
        <v>2016.4166666666499</v>
      </c>
      <c r="B188" s="12">
        <v>1.8138744947710399</v>
      </c>
      <c r="C188" s="12">
        <v>3.2748193748833399</v>
      </c>
    </row>
    <row r="189" spans="1:3" x14ac:dyDescent="0.25">
      <c r="A189" s="12">
        <v>2016.49999999999</v>
      </c>
      <c r="B189" s="12">
        <v>1.37797978411491</v>
      </c>
      <c r="C189" s="12">
        <v>3.3373498136903601</v>
      </c>
    </row>
    <row r="190" spans="1:3" x14ac:dyDescent="0.25">
      <c r="A190" s="12">
        <v>2016.5833333333201</v>
      </c>
      <c r="B190" s="12">
        <v>1.4077883589394</v>
      </c>
      <c r="C190" s="12">
        <v>3.3373498136903601</v>
      </c>
    </row>
    <row r="191" spans="1:3" x14ac:dyDescent="0.25">
      <c r="A191" s="12">
        <v>2016.6666666666499</v>
      </c>
      <c r="B191" s="12">
        <v>1.37579125755742</v>
      </c>
      <c r="C191" s="12">
        <v>3.3373498136903601</v>
      </c>
    </row>
    <row r="192" spans="1:3" x14ac:dyDescent="0.25">
      <c r="A192" s="12">
        <v>2016.74999999999</v>
      </c>
      <c r="B192" s="12">
        <v>1.46312241392148</v>
      </c>
      <c r="C192" s="12">
        <v>3.5262737726699398</v>
      </c>
    </row>
    <row r="193" spans="1:3" x14ac:dyDescent="0.25">
      <c r="A193" s="12">
        <v>2016.8333333333201</v>
      </c>
      <c r="B193" s="12">
        <v>1.82662132859051</v>
      </c>
      <c r="C193" s="12">
        <v>3.5262737726699398</v>
      </c>
    </row>
    <row r="194" spans="1:3" x14ac:dyDescent="0.25">
      <c r="A194" s="12">
        <v>2016.9166666666499</v>
      </c>
      <c r="B194" s="12">
        <v>2.4484322731386001</v>
      </c>
      <c r="C194" s="12">
        <v>3.5262737726699398</v>
      </c>
    </row>
    <row r="195" spans="1:3" x14ac:dyDescent="0.25">
      <c r="A195" s="12">
        <v>2016.99999999999</v>
      </c>
      <c r="B195" s="12">
        <v>3.6228224341655002</v>
      </c>
      <c r="C195" s="12">
        <v>3.4694786216748601</v>
      </c>
    </row>
    <row r="196" spans="1:3" x14ac:dyDescent="0.25">
      <c r="A196" s="12">
        <v>2017.0833333333201</v>
      </c>
      <c r="B196" s="12">
        <v>3.2323116530472502</v>
      </c>
      <c r="C196" s="12">
        <v>3.4694786216748601</v>
      </c>
    </row>
    <row r="197" spans="1:3" x14ac:dyDescent="0.25">
      <c r="A197" s="12">
        <v>2017.1666666666499</v>
      </c>
      <c r="B197" s="12">
        <v>4.2068748594969803</v>
      </c>
      <c r="C197" s="12">
        <v>3.4694786216748601</v>
      </c>
    </row>
    <row r="198" spans="1:3" x14ac:dyDescent="0.25">
      <c r="A198" s="12">
        <v>2017.24999999999</v>
      </c>
      <c r="B198" s="12">
        <v>3.89383195841793</v>
      </c>
      <c r="C198" s="12">
        <v>3.6200037595182999</v>
      </c>
    </row>
    <row r="199" spans="1:3" x14ac:dyDescent="0.25">
      <c r="A199" s="12">
        <v>2017.3333333333201</v>
      </c>
      <c r="B199" s="12">
        <v>5.0750444348336199</v>
      </c>
      <c r="C199" s="12">
        <v>3.6200037595182999</v>
      </c>
    </row>
    <row r="200" spans="1:3" x14ac:dyDescent="0.25">
      <c r="A200" s="12">
        <v>2017.4166666666499</v>
      </c>
      <c r="B200" s="12">
        <v>4.37122350336863</v>
      </c>
      <c r="C200" s="12">
        <v>3.6200037595182999</v>
      </c>
    </row>
    <row r="201" spans="1:3" x14ac:dyDescent="0.25">
      <c r="A201" s="12">
        <v>2017.49999999998</v>
      </c>
      <c r="B201" s="12">
        <v>5.1787215114887903</v>
      </c>
      <c r="C201" s="12">
        <v>3.82405233584833</v>
      </c>
    </row>
    <row r="202" spans="1:3" x14ac:dyDescent="0.25">
      <c r="A202" s="12">
        <v>2017.5833333333201</v>
      </c>
      <c r="B202" s="12">
        <v>4.8740366928378096</v>
      </c>
      <c r="C202" s="12">
        <v>3.82405233584833</v>
      </c>
    </row>
    <row r="203" spans="1:3" x14ac:dyDescent="0.25">
      <c r="A203" s="12">
        <v>2017.6666666666499</v>
      </c>
      <c r="B203" s="12">
        <v>5.2493281307186104</v>
      </c>
      <c r="C203" s="12">
        <v>3.82405233584833</v>
      </c>
    </row>
    <row r="204" spans="1:3" x14ac:dyDescent="0.25">
      <c r="A204" s="12">
        <v>2017.74999999998</v>
      </c>
      <c r="B204" s="12">
        <v>4.9187487167699198</v>
      </c>
      <c r="C204" s="12">
        <v>3.7873378370254098</v>
      </c>
    </row>
    <row r="205" spans="1:3" x14ac:dyDescent="0.25">
      <c r="A205" s="12">
        <v>2017.8333333333201</v>
      </c>
      <c r="B205" s="12">
        <v>5.1060423174307301</v>
      </c>
      <c r="C205" s="12">
        <v>3.7873378370254098</v>
      </c>
    </row>
    <row r="206" spans="1:3" x14ac:dyDescent="0.25">
      <c r="A206" s="12">
        <v>2017.9166666666499</v>
      </c>
      <c r="B206" s="12">
        <v>4.8695870996019703</v>
      </c>
      <c r="C206" s="12">
        <v>3.7873378370254098</v>
      </c>
    </row>
    <row r="207" spans="1:3" x14ac:dyDescent="0.25">
      <c r="A207" s="12">
        <v>2017.99999999998</v>
      </c>
      <c r="B207" s="12">
        <v>5.2094208999776699</v>
      </c>
      <c r="C207" s="12">
        <v>3.7867312467613199</v>
      </c>
    </row>
    <row r="208" spans="1:3" x14ac:dyDescent="0.25">
      <c r="A208" s="12">
        <v>2018.0833333333201</v>
      </c>
      <c r="B208" s="12">
        <v>5.1786141380231596</v>
      </c>
      <c r="C208" s="12">
        <v>3.7867312467613199</v>
      </c>
    </row>
    <row r="209" spans="1:3" x14ac:dyDescent="0.25">
      <c r="A209" s="12">
        <v>2018.1666666666499</v>
      </c>
      <c r="B209" s="12">
        <v>4.23284958182699</v>
      </c>
      <c r="C209" s="12">
        <v>3.7867312467613199</v>
      </c>
    </row>
    <row r="210" spans="1:3" x14ac:dyDescent="0.25">
      <c r="A210" s="12">
        <v>2018.24999999998</v>
      </c>
      <c r="B210" s="12">
        <v>3.8675008847490502</v>
      </c>
      <c r="C210" s="12">
        <v>3.7593874924748598</v>
      </c>
    </row>
    <row r="211" spans="1:3" x14ac:dyDescent="0.25">
      <c r="A211" s="12">
        <v>2018.3333333333201</v>
      </c>
      <c r="B211" s="12">
        <v>3.2956681486573198</v>
      </c>
      <c r="C211" s="12">
        <v>3.7593874924748598</v>
      </c>
    </row>
    <row r="212" spans="1:3" x14ac:dyDescent="0.25">
      <c r="A212" s="12">
        <v>2018.4166666666499</v>
      </c>
      <c r="B212" s="12">
        <v>3.8105318385507299</v>
      </c>
      <c r="C212" s="12">
        <v>3.7593874924748598</v>
      </c>
    </row>
    <row r="213" spans="1:3" x14ac:dyDescent="0.25">
      <c r="A213" s="12">
        <v>2018.49999999998</v>
      </c>
      <c r="B213" s="12">
        <v>3.8348647715325401</v>
      </c>
      <c r="C213" s="12">
        <v>3.6716018341541399</v>
      </c>
    </row>
    <row r="214" spans="1:3" x14ac:dyDescent="0.25">
      <c r="A214" s="12">
        <v>2018.5833333333201</v>
      </c>
      <c r="B214" s="12">
        <v>3.97603236124568</v>
      </c>
      <c r="C214" s="12">
        <v>3.6716018341541399</v>
      </c>
    </row>
    <row r="215" spans="1:3" x14ac:dyDescent="0.25">
      <c r="A215" s="12">
        <v>2018.6666666666499</v>
      </c>
      <c r="B215" s="12">
        <v>3.6624502070671898</v>
      </c>
      <c r="C215" s="12">
        <v>3.6716018341541399</v>
      </c>
    </row>
    <row r="216" spans="1:3" x14ac:dyDescent="0.25">
      <c r="A216" s="12">
        <v>2018.74999999998</v>
      </c>
      <c r="B216" s="12">
        <v>3.8816480536782998</v>
      </c>
      <c r="C216" s="12">
        <v>3.5266403539753601</v>
      </c>
    </row>
    <row r="217" spans="1:3" x14ac:dyDescent="0.25">
      <c r="A217" s="12">
        <v>2018.8333333333201</v>
      </c>
      <c r="B217" s="12">
        <v>2.7773168967426498</v>
      </c>
      <c r="C217" s="12">
        <v>3.5266403539753601</v>
      </c>
    </row>
    <row r="218" spans="1:3" x14ac:dyDescent="0.25">
      <c r="A218" s="12">
        <v>2018.9166666666499</v>
      </c>
      <c r="B218" s="12">
        <v>1.4410538023666799</v>
      </c>
      <c r="C218" s="12">
        <v>3.5266403539753601</v>
      </c>
    </row>
    <row r="219" spans="1:3" x14ac:dyDescent="0.25">
      <c r="A219" s="12">
        <v>2018.9722222222199</v>
      </c>
      <c r="B219" s="12"/>
      <c r="C219" s="12"/>
    </row>
    <row r="220" spans="1:3" x14ac:dyDescent="0.25">
      <c r="A220" s="12">
        <v>2019.0277777777801</v>
      </c>
      <c r="B220" s="12"/>
      <c r="C220" s="12"/>
    </row>
    <row r="221" spans="1:3" x14ac:dyDescent="0.25">
      <c r="A221" s="12">
        <v>2019.1111111111099</v>
      </c>
      <c r="B221" s="12">
        <v>2.2999999999999998</v>
      </c>
      <c r="C221" s="12">
        <v>3.3</v>
      </c>
    </row>
    <row r="222" spans="1:3" x14ac:dyDescent="0.25">
      <c r="A222" s="12">
        <v>2019.19444444444</v>
      </c>
      <c r="B222" s="12">
        <v>2.2999999999999998</v>
      </c>
      <c r="C222" s="12">
        <v>3.3</v>
      </c>
    </row>
    <row r="223" spans="1:3" x14ac:dyDescent="0.25">
      <c r="A223" s="12">
        <v>2019.2777777777801</v>
      </c>
      <c r="B223" s="12">
        <v>2.2999999999999998</v>
      </c>
      <c r="C223" s="12">
        <v>3.3</v>
      </c>
    </row>
    <row r="224" spans="1:3" x14ac:dyDescent="0.25">
      <c r="A224" s="12">
        <v>2019.3611111111099</v>
      </c>
      <c r="B224" s="12">
        <v>2.2999999999999998</v>
      </c>
      <c r="C224" s="12">
        <v>3.3</v>
      </c>
    </row>
    <row r="225" spans="1:3" x14ac:dyDescent="0.25">
      <c r="A225" s="12">
        <v>2019.44444444444</v>
      </c>
      <c r="B225" s="12">
        <v>2.2999999999999998</v>
      </c>
      <c r="C225" s="12">
        <v>3.3</v>
      </c>
    </row>
    <row r="226" spans="1:3" x14ac:dyDescent="0.25">
      <c r="A226" s="12">
        <v>2019.5277777777801</v>
      </c>
      <c r="B226" s="12">
        <v>2.2999999999999998</v>
      </c>
      <c r="C226" s="12">
        <v>3.3</v>
      </c>
    </row>
    <row r="227" spans="1:3" x14ac:dyDescent="0.25">
      <c r="A227" s="12">
        <v>2019.6111111111099</v>
      </c>
      <c r="B227" s="12">
        <v>2.2999999999999998</v>
      </c>
      <c r="C227" s="12">
        <v>3.3</v>
      </c>
    </row>
    <row r="228" spans="1:3" x14ac:dyDescent="0.25">
      <c r="A228" s="12">
        <v>2019.69444444444</v>
      </c>
      <c r="B228" s="12">
        <v>2.2999999999999998</v>
      </c>
      <c r="C228" s="12">
        <v>3.3</v>
      </c>
    </row>
    <row r="229" spans="1:3" x14ac:dyDescent="0.25">
      <c r="A229" s="12">
        <v>2019.7777777777801</v>
      </c>
      <c r="B229" s="12">
        <v>2.2999999999999998</v>
      </c>
      <c r="C229" s="12">
        <v>3.3</v>
      </c>
    </row>
    <row r="230" spans="1:3" x14ac:dyDescent="0.25">
      <c r="A230" s="12">
        <v>2019.8611111111099</v>
      </c>
      <c r="B230" s="12">
        <v>2.2999999999999998</v>
      </c>
      <c r="C230" s="12">
        <v>3.3</v>
      </c>
    </row>
    <row r="231" spans="1:3" x14ac:dyDescent="0.25">
      <c r="A231" s="12">
        <v>2019.94444444444</v>
      </c>
      <c r="B231" s="12">
        <v>2.2999999999999998</v>
      </c>
      <c r="C231" s="12">
        <v>3.3</v>
      </c>
    </row>
    <row r="232" spans="1:3" x14ac:dyDescent="0.25">
      <c r="A232" s="12">
        <v>2019.9722222222199</v>
      </c>
      <c r="B232" s="12"/>
      <c r="C232" s="12">
        <v>3.3</v>
      </c>
    </row>
    <row r="233" spans="1:3" x14ac:dyDescent="0.25">
      <c r="A233" s="12">
        <v>2020.0277777777801</v>
      </c>
      <c r="B233" s="12"/>
      <c r="C233" s="12">
        <v>3.3</v>
      </c>
    </row>
    <row r="234" spans="1:3" x14ac:dyDescent="0.25">
      <c r="A234" s="12">
        <v>2020.1111111111099</v>
      </c>
      <c r="B234" s="12">
        <v>3</v>
      </c>
      <c r="C234" s="12">
        <v>3.3</v>
      </c>
    </row>
    <row r="235" spans="1:3" x14ac:dyDescent="0.25">
      <c r="A235" s="12">
        <v>2020.19444444444</v>
      </c>
      <c r="B235" s="12">
        <v>3</v>
      </c>
      <c r="C235" s="12">
        <v>3.3</v>
      </c>
    </row>
    <row r="236" spans="1:3" x14ac:dyDescent="0.25">
      <c r="A236" s="12">
        <v>2020.2777777777801</v>
      </c>
      <c r="B236" s="12">
        <v>3</v>
      </c>
      <c r="C236" s="12">
        <v>3.3</v>
      </c>
    </row>
    <row r="237" spans="1:3" x14ac:dyDescent="0.25">
      <c r="A237" s="12">
        <v>2020.3611111111099</v>
      </c>
      <c r="B237" s="12">
        <v>3</v>
      </c>
      <c r="C237" s="12">
        <v>3.3</v>
      </c>
    </row>
    <row r="238" spans="1:3" x14ac:dyDescent="0.25">
      <c r="A238" s="12">
        <v>2020.44444444444</v>
      </c>
      <c r="B238" s="12">
        <v>3</v>
      </c>
      <c r="C238" s="12">
        <v>3.3</v>
      </c>
    </row>
    <row r="239" spans="1:3" x14ac:dyDescent="0.25">
      <c r="A239" s="12">
        <v>2020.5277777777801</v>
      </c>
      <c r="B239" s="12">
        <v>3</v>
      </c>
      <c r="C239" s="12">
        <v>3.3</v>
      </c>
    </row>
    <row r="240" spans="1:3" x14ac:dyDescent="0.25">
      <c r="A240" s="12">
        <v>2020.6111111111099</v>
      </c>
      <c r="B240" s="12">
        <v>3</v>
      </c>
      <c r="C240" s="12">
        <v>3.3</v>
      </c>
    </row>
    <row r="241" spans="1:3" x14ac:dyDescent="0.25">
      <c r="A241" s="12">
        <v>2020.69444444444</v>
      </c>
      <c r="B241" s="12">
        <v>3</v>
      </c>
      <c r="C241" s="12">
        <v>3.3</v>
      </c>
    </row>
    <row r="242" spans="1:3" x14ac:dyDescent="0.25">
      <c r="A242" s="12">
        <v>2020.7777777777801</v>
      </c>
      <c r="B242" s="12">
        <v>3</v>
      </c>
      <c r="C242" s="12">
        <v>3.3</v>
      </c>
    </row>
    <row r="243" spans="1:3" x14ac:dyDescent="0.25">
      <c r="A243" s="12">
        <v>2020.8611111111099</v>
      </c>
      <c r="B243" s="12">
        <v>3</v>
      </c>
      <c r="C243" s="12">
        <v>3.3</v>
      </c>
    </row>
    <row r="244" spans="1:3" x14ac:dyDescent="0.25">
      <c r="A244" s="14">
        <v>2020.94444444444</v>
      </c>
      <c r="B244" s="14">
        <v>3</v>
      </c>
      <c r="C244" s="14">
        <v>3.3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"/>
    </sheetView>
  </sheetViews>
  <sheetFormatPr defaultRowHeight="15" x14ac:dyDescent="0.25"/>
  <cols>
    <col min="1" max="1" width="10.7109375" style="64" customWidth="1"/>
    <col min="2" max="2" width="51.7109375" style="64" customWidth="1"/>
    <col min="3" max="3" width="9.140625" style="64"/>
    <col min="4" max="4" width="12.7109375" style="64" customWidth="1"/>
    <col min="5" max="5" width="30.7109375" style="64" customWidth="1"/>
    <col min="6" max="16384" width="9.140625" style="64"/>
  </cols>
  <sheetData>
    <row r="1" spans="1:5" ht="15.75" x14ac:dyDescent="0.25">
      <c r="A1" s="77" t="s">
        <v>17</v>
      </c>
      <c r="B1" s="78"/>
      <c r="D1" s="77" t="s">
        <v>18</v>
      </c>
      <c r="E1" s="78"/>
    </row>
    <row r="2" spans="1:5" x14ac:dyDescent="0.25">
      <c r="A2" s="8" t="s">
        <v>16</v>
      </c>
      <c r="B2" s="8" t="s">
        <v>123</v>
      </c>
      <c r="D2" s="15" t="s">
        <v>19</v>
      </c>
      <c r="E2" s="9" t="s">
        <v>95</v>
      </c>
    </row>
    <row r="3" spans="1:5" x14ac:dyDescent="0.25">
      <c r="A3" s="42" t="s">
        <v>49</v>
      </c>
      <c r="B3" s="70">
        <v>-3.9699999999999958E-2</v>
      </c>
      <c r="D3" s="15" t="s">
        <v>20</v>
      </c>
      <c r="E3" s="11" t="s">
        <v>98</v>
      </c>
    </row>
    <row r="4" spans="1:5" x14ac:dyDescent="0.25">
      <c r="A4" s="41" t="s">
        <v>50</v>
      </c>
      <c r="B4" s="71">
        <v>12.874700000000001</v>
      </c>
    </row>
    <row r="5" spans="1:5" x14ac:dyDescent="0.25">
      <c r="A5" s="43" t="s">
        <v>51</v>
      </c>
      <c r="B5" s="72">
        <v>33.959800000000001</v>
      </c>
      <c r="D5" s="61" t="str">
        <f>HYPERLINK("#'OVERZICHT'!A23", "Link naar overzicht")</f>
        <v>Link naar overzicht</v>
      </c>
    </row>
    <row r="8" spans="1:5" x14ac:dyDescent="0.25">
      <c r="B8" s="45"/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E6" sqref="E6"/>
    </sheetView>
  </sheetViews>
  <sheetFormatPr defaultRowHeight="15" x14ac:dyDescent="0.25"/>
  <cols>
    <col min="1" max="1" width="7.7109375" style="63" customWidth="1"/>
    <col min="2" max="2" width="20.7109375" style="63" customWidth="1"/>
    <col min="3" max="3" width="39.7109375" style="63" customWidth="1"/>
    <col min="4" max="4" width="9.140625" style="63"/>
    <col min="5" max="5" width="12.7109375" style="63" customWidth="1"/>
    <col min="6" max="6" width="30.7109375" style="63" customWidth="1"/>
    <col min="7" max="16384" width="9.140625" style="63"/>
  </cols>
  <sheetData>
    <row r="1" spans="1:6" ht="15.75" x14ac:dyDescent="0.25">
      <c r="A1" s="77" t="s">
        <v>17</v>
      </c>
      <c r="B1" s="78"/>
      <c r="C1" s="78"/>
      <c r="E1" s="77" t="s">
        <v>18</v>
      </c>
      <c r="F1" s="78"/>
    </row>
    <row r="2" spans="1:6" x14ac:dyDescent="0.25">
      <c r="A2" s="8" t="s">
        <v>16</v>
      </c>
      <c r="B2" s="8" t="s">
        <v>84</v>
      </c>
      <c r="C2" s="8" t="s">
        <v>85</v>
      </c>
      <c r="E2" s="15" t="s">
        <v>19</v>
      </c>
      <c r="F2" s="9" t="s">
        <v>82</v>
      </c>
    </row>
    <row r="3" spans="1:6" x14ac:dyDescent="0.25">
      <c r="A3" s="42">
        <v>2011</v>
      </c>
      <c r="B3" s="42">
        <v>0.59147307442286579</v>
      </c>
      <c r="C3" s="42">
        <v>687.49885903412553</v>
      </c>
      <c r="E3" s="15" t="s">
        <v>20</v>
      </c>
      <c r="F3" s="10" t="s">
        <v>86</v>
      </c>
    </row>
    <row r="4" spans="1:6" ht="18.75" x14ac:dyDescent="0.3">
      <c r="A4" s="41">
        <v>2011.25</v>
      </c>
      <c r="B4" s="41">
        <v>-9.2470873537442433E-2</v>
      </c>
      <c r="C4" s="41">
        <v>686.86312283361656</v>
      </c>
      <c r="E4" s="15" t="s">
        <v>38</v>
      </c>
      <c r="F4" s="69" t="s">
        <v>87</v>
      </c>
    </row>
    <row r="5" spans="1:6" x14ac:dyDescent="0.25">
      <c r="A5" s="41">
        <v>2011.5</v>
      </c>
      <c r="B5" s="41">
        <v>-9.2757722477521121E-3</v>
      </c>
      <c r="C5" s="41">
        <v>686.79941097468884</v>
      </c>
    </row>
    <row r="6" spans="1:6" x14ac:dyDescent="0.25">
      <c r="A6" s="41">
        <v>2011.75</v>
      </c>
      <c r="B6" s="41">
        <v>-0.60859920285629698</v>
      </c>
      <c r="C6" s="41">
        <v>682.61955523427514</v>
      </c>
      <c r="E6" s="61" t="str">
        <f>HYPERLINK("#'OVERZICHT'!A24", "Link naar overzicht")</f>
        <v>Link naar overzicht</v>
      </c>
    </row>
    <row r="7" spans="1:6" x14ac:dyDescent="0.25">
      <c r="A7" s="41">
        <v>2012</v>
      </c>
      <c r="B7" s="41">
        <v>-0.18694276549109379</v>
      </c>
      <c r="C7" s="41">
        <v>681.34344735993716</v>
      </c>
    </row>
    <row r="8" spans="1:6" x14ac:dyDescent="0.25">
      <c r="A8" s="41">
        <v>2012.25</v>
      </c>
      <c r="B8" s="41">
        <v>4.3830105206299486E-2</v>
      </c>
      <c r="C8" s="41">
        <v>681.64208090973125</v>
      </c>
    </row>
    <row r="9" spans="1:6" x14ac:dyDescent="0.25">
      <c r="A9" s="41">
        <v>2012.5</v>
      </c>
      <c r="B9" s="41">
        <v>-0.44369201072353981</v>
      </c>
      <c r="C9" s="41">
        <v>678.61768945500512</v>
      </c>
    </row>
    <row r="10" spans="1:6" x14ac:dyDescent="0.25">
      <c r="A10" s="41">
        <v>2012.75</v>
      </c>
      <c r="B10" s="41">
        <v>-0.70080924624482677</v>
      </c>
      <c r="C10" s="41">
        <v>673.86187394065144</v>
      </c>
    </row>
    <row r="11" spans="1:6" x14ac:dyDescent="0.25">
      <c r="A11" s="41">
        <v>2013</v>
      </c>
      <c r="B11" s="41">
        <v>0.27950627582633558</v>
      </c>
      <c r="C11" s="41">
        <v>675.7453601687165</v>
      </c>
    </row>
    <row r="12" spans="1:6" x14ac:dyDescent="0.25">
      <c r="A12" s="41">
        <v>2013.25</v>
      </c>
      <c r="B12" s="41">
        <v>-0.16716127077700538</v>
      </c>
      <c r="C12" s="41">
        <v>674.61577563744186</v>
      </c>
    </row>
    <row r="13" spans="1:6" x14ac:dyDescent="0.25">
      <c r="A13" s="41">
        <v>2013.5</v>
      </c>
      <c r="B13" s="41">
        <v>0.60820772089571484</v>
      </c>
      <c r="C13" s="41">
        <v>678.71884087124931</v>
      </c>
    </row>
    <row r="14" spans="1:6" x14ac:dyDescent="0.25">
      <c r="A14" s="41">
        <v>2013.75</v>
      </c>
      <c r="B14" s="41">
        <v>0.62871622567173269</v>
      </c>
      <c r="C14" s="41">
        <v>682.98605635049796</v>
      </c>
    </row>
    <row r="15" spans="1:6" x14ac:dyDescent="0.25">
      <c r="A15" s="41">
        <v>2014</v>
      </c>
      <c r="B15" s="41">
        <v>-0.12052603986705268</v>
      </c>
      <c r="C15" s="41">
        <v>682.16288030393457</v>
      </c>
    </row>
    <row r="16" spans="1:6" x14ac:dyDescent="0.25">
      <c r="A16" s="41">
        <v>2014.25</v>
      </c>
      <c r="B16" s="41">
        <v>0.59748293433179445</v>
      </c>
      <c r="C16" s="41">
        <v>686.23868709809676</v>
      </c>
    </row>
    <row r="17" spans="1:3" x14ac:dyDescent="0.25">
      <c r="A17" s="41">
        <v>2014.5</v>
      </c>
      <c r="B17" s="41">
        <v>0.25941024452433847</v>
      </c>
      <c r="C17" s="41">
        <v>688.01886055431851</v>
      </c>
    </row>
    <row r="18" spans="1:3" x14ac:dyDescent="0.25">
      <c r="A18" s="41">
        <v>2014.75</v>
      </c>
      <c r="B18" s="41">
        <v>0.90708990346948237</v>
      </c>
      <c r="C18" s="41">
        <v>694.25981017237257</v>
      </c>
    </row>
    <row r="19" spans="1:3" x14ac:dyDescent="0.25">
      <c r="A19" s="41">
        <v>2015</v>
      </c>
      <c r="B19" s="41">
        <v>0.55694228520370981</v>
      </c>
      <c r="C19" s="41">
        <v>698.12643662439746</v>
      </c>
    </row>
    <row r="20" spans="1:3" x14ac:dyDescent="0.25">
      <c r="A20" s="41">
        <v>2015.25</v>
      </c>
      <c r="B20" s="41">
        <v>0.30914158204955466</v>
      </c>
      <c r="C20" s="41">
        <v>700.28463573528438</v>
      </c>
    </row>
    <row r="21" spans="1:3" x14ac:dyDescent="0.25">
      <c r="A21" s="41">
        <v>2015.5</v>
      </c>
      <c r="B21" s="41">
        <v>0.37284773987755759</v>
      </c>
      <c r="C21" s="41">
        <v>702.8956311723332</v>
      </c>
    </row>
    <row r="22" spans="1:3" x14ac:dyDescent="0.25">
      <c r="A22" s="41">
        <v>2015.75</v>
      </c>
      <c r="B22" s="41">
        <v>5.814566562654111E-2</v>
      </c>
      <c r="C22" s="41">
        <v>703.30433451573833</v>
      </c>
    </row>
    <row r="23" spans="1:3" x14ac:dyDescent="0.25">
      <c r="A23" s="41">
        <v>2016</v>
      </c>
      <c r="B23" s="41">
        <v>1.0007837032818045</v>
      </c>
      <c r="C23" s="41">
        <v>710.34288968004637</v>
      </c>
    </row>
    <row r="24" spans="1:3" x14ac:dyDescent="0.25">
      <c r="A24" s="41">
        <v>2016.25</v>
      </c>
      <c r="B24" s="41">
        <v>0.18859458765605464</v>
      </c>
      <c r="C24" s="41">
        <v>711.6825579237825</v>
      </c>
    </row>
    <row r="25" spans="1:3" x14ac:dyDescent="0.25">
      <c r="A25" s="41">
        <v>2016.5</v>
      </c>
      <c r="B25" s="41">
        <v>1.0683724346397083</v>
      </c>
      <c r="C25" s="41">
        <v>719.28597819477898</v>
      </c>
    </row>
    <row r="26" spans="1:3" x14ac:dyDescent="0.25">
      <c r="A26" s="41">
        <v>2016.75</v>
      </c>
      <c r="B26" s="41">
        <v>0.75507734863589082</v>
      </c>
      <c r="C26" s="41">
        <v>724.7171436880418</v>
      </c>
    </row>
    <row r="27" spans="1:3" x14ac:dyDescent="0.25">
      <c r="A27" s="41">
        <v>2017</v>
      </c>
      <c r="B27" s="41">
        <v>0.43568003469851568</v>
      </c>
      <c r="C27" s="41">
        <v>727.87459159112791</v>
      </c>
    </row>
    <row r="28" spans="1:3" x14ac:dyDescent="0.25">
      <c r="A28" s="41">
        <v>2017.25</v>
      </c>
      <c r="B28" s="41">
        <v>0.85864561024435737</v>
      </c>
      <c r="C28" s="41">
        <v>734.12445481990926</v>
      </c>
    </row>
    <row r="29" spans="1:3" x14ac:dyDescent="0.25">
      <c r="A29" s="41">
        <v>2017.5</v>
      </c>
      <c r="B29" s="41">
        <v>0.78167885633844136</v>
      </c>
      <c r="C29" s="41">
        <v>739.86295046244629</v>
      </c>
    </row>
    <row r="30" spans="1:3" x14ac:dyDescent="0.25">
      <c r="A30" s="41">
        <v>2017.75</v>
      </c>
      <c r="B30" s="41">
        <v>0.87388019896064151</v>
      </c>
      <c r="C30" s="41">
        <v>746.32846628598372</v>
      </c>
    </row>
    <row r="31" spans="1:3" x14ac:dyDescent="0.25">
      <c r="A31" s="41">
        <v>2018</v>
      </c>
      <c r="B31" s="41">
        <v>0.51021651880216456</v>
      </c>
      <c r="C31" s="41">
        <v>750.13635740549762</v>
      </c>
    </row>
    <row r="32" spans="1:3" x14ac:dyDescent="0.25">
      <c r="A32" s="41">
        <v>2018.25</v>
      </c>
      <c r="B32" s="41">
        <v>0.70003510733978036</v>
      </c>
      <c r="C32" s="41">
        <v>755.38757526025586</v>
      </c>
    </row>
    <row r="33" spans="1:3" x14ac:dyDescent="0.25">
      <c r="A33" s="41">
        <v>2018.5</v>
      </c>
      <c r="B33" s="41">
        <v>0.14050501114111213</v>
      </c>
      <c r="C33" s="41">
        <v>756.44893265703388</v>
      </c>
    </row>
    <row r="34" spans="1:3" x14ac:dyDescent="0.25">
      <c r="A34" s="41">
        <v>2018.75</v>
      </c>
      <c r="B34" s="41">
        <v>0.45128988039797591</v>
      </c>
      <c r="C34" s="41">
        <v>759.86271014049362</v>
      </c>
    </row>
    <row r="35" spans="1:3" x14ac:dyDescent="0.25">
      <c r="A35" s="41">
        <v>2019</v>
      </c>
      <c r="B35" s="41">
        <v>0.3</v>
      </c>
      <c r="C35" s="41">
        <v>762.44306902273058</v>
      </c>
    </row>
    <row r="36" spans="1:3" x14ac:dyDescent="0.25">
      <c r="A36" s="41">
        <v>2019.25</v>
      </c>
      <c r="B36" s="41">
        <v>0.4</v>
      </c>
      <c r="C36" s="41">
        <v>765.76642998261104</v>
      </c>
    </row>
    <row r="37" spans="1:3" x14ac:dyDescent="0.25">
      <c r="A37" s="41">
        <v>2019.5</v>
      </c>
      <c r="B37" s="41">
        <v>0.4</v>
      </c>
      <c r="C37" s="41">
        <v>768.62148913056217</v>
      </c>
    </row>
    <row r="38" spans="1:3" x14ac:dyDescent="0.25">
      <c r="A38" s="41">
        <v>2019.75</v>
      </c>
      <c r="B38" s="41">
        <v>0.4</v>
      </c>
      <c r="C38" s="41">
        <v>771.39302645254077</v>
      </c>
    </row>
    <row r="39" spans="1:3" x14ac:dyDescent="0.25">
      <c r="A39" s="41">
        <v>2020</v>
      </c>
      <c r="B39" s="41">
        <v>0.4</v>
      </c>
      <c r="C39" s="41">
        <v>774.62526475386983</v>
      </c>
    </row>
    <row r="40" spans="1:3" x14ac:dyDescent="0.25">
      <c r="A40" s="41">
        <v>2020.25</v>
      </c>
      <c r="B40" s="41">
        <v>0.3</v>
      </c>
      <c r="C40" s="41">
        <v>777.19026088340445</v>
      </c>
    </row>
    <row r="41" spans="1:3" x14ac:dyDescent="0.25">
      <c r="A41" s="41">
        <v>2020.5</v>
      </c>
      <c r="B41" s="41">
        <v>0.4</v>
      </c>
      <c r="C41" s="41">
        <v>780.14170455059798</v>
      </c>
    </row>
    <row r="42" spans="1:3" x14ac:dyDescent="0.25">
      <c r="A42" s="43">
        <v>2020.75</v>
      </c>
      <c r="B42" s="43">
        <v>0.4</v>
      </c>
      <c r="C42" s="43">
        <v>783.07982578327881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F5" sqref="F5"/>
    </sheetView>
  </sheetViews>
  <sheetFormatPr defaultRowHeight="15" x14ac:dyDescent="0.25"/>
  <cols>
    <col min="1" max="3" width="11.7109375" customWidth="1"/>
    <col min="4" max="4" width="16.7109375" customWidth="1"/>
    <col min="6" max="6" width="12.7109375" customWidth="1"/>
    <col min="7" max="7" width="52.7109375" customWidth="1"/>
  </cols>
  <sheetData>
    <row r="1" spans="1:7" ht="15.75" x14ac:dyDescent="0.25">
      <c r="A1" s="77" t="s">
        <v>17</v>
      </c>
      <c r="B1" s="78"/>
      <c r="C1" s="78"/>
      <c r="D1" s="78"/>
      <c r="F1" s="77" t="s">
        <v>18</v>
      </c>
      <c r="G1" s="78"/>
    </row>
    <row r="2" spans="1:7" x14ac:dyDescent="0.25">
      <c r="A2" s="8" t="s">
        <v>16</v>
      </c>
      <c r="B2" s="8" t="s">
        <v>22</v>
      </c>
      <c r="C2" s="8" t="s">
        <v>23</v>
      </c>
      <c r="D2" s="8" t="s">
        <v>24</v>
      </c>
      <c r="F2" s="15" t="s">
        <v>19</v>
      </c>
      <c r="G2" s="9" t="s">
        <v>4</v>
      </c>
    </row>
    <row r="3" spans="1:7" x14ac:dyDescent="0.25">
      <c r="A3" s="18">
        <v>2013</v>
      </c>
      <c r="B3" s="18">
        <v>14.400973668996199</v>
      </c>
      <c r="C3" s="18">
        <v>1.65520005242457</v>
      </c>
      <c r="D3" s="18">
        <v>22.060097578769799</v>
      </c>
      <c r="F3" s="15" t="s">
        <v>20</v>
      </c>
      <c r="G3" s="11" t="s">
        <v>25</v>
      </c>
    </row>
    <row r="4" spans="1:7" x14ac:dyDescent="0.25">
      <c r="A4" s="17">
        <v>2013.0833333333301</v>
      </c>
      <c r="B4" s="17">
        <v>7.5725777524771898</v>
      </c>
      <c r="C4" s="17">
        <v>-5.1394378534067302</v>
      </c>
      <c r="D4" s="17">
        <v>14.4146727280857</v>
      </c>
    </row>
    <row r="5" spans="1:7" x14ac:dyDescent="0.25">
      <c r="A5" s="17">
        <v>2013.1666666666699</v>
      </c>
      <c r="B5" s="17">
        <v>10.510145288956499</v>
      </c>
      <c r="C5" s="17">
        <v>-6.3385512982928001</v>
      </c>
      <c r="D5" s="17">
        <v>19.9487816514652</v>
      </c>
      <c r="F5" s="16" t="str">
        <f>HYPERLINK("#'OVERZICHT'!A6", "Link naar overzicht")</f>
        <v>Link naar overzicht</v>
      </c>
    </row>
    <row r="6" spans="1:7" x14ac:dyDescent="0.25">
      <c r="A6" s="17">
        <v>2013.25</v>
      </c>
      <c r="B6" s="17">
        <v>6.8211557990083298</v>
      </c>
      <c r="C6" s="17">
        <v>-8.2628828576819302</v>
      </c>
      <c r="D6" s="17">
        <v>12.1969171812657</v>
      </c>
    </row>
    <row r="7" spans="1:7" x14ac:dyDescent="0.25">
      <c r="A7" s="17">
        <v>2013.3333333333301</v>
      </c>
      <c r="B7" s="17">
        <v>11.4253512997133</v>
      </c>
      <c r="C7" s="17">
        <v>-0.47904759005356101</v>
      </c>
      <c r="D7" s="17">
        <v>15.8240438272492</v>
      </c>
    </row>
    <row r="8" spans="1:7" x14ac:dyDescent="0.25">
      <c r="A8" s="17">
        <v>2013.4166666666699</v>
      </c>
      <c r="B8" s="17">
        <v>4.3018807659621601</v>
      </c>
      <c r="C8" s="17">
        <v>1.8189112878599101</v>
      </c>
      <c r="D8" s="17">
        <v>10.4995528747523</v>
      </c>
    </row>
    <row r="9" spans="1:7" x14ac:dyDescent="0.25">
      <c r="A9" s="17">
        <v>2013.5</v>
      </c>
      <c r="B9" s="17">
        <v>0.57010353617334997</v>
      </c>
      <c r="C9" s="17">
        <v>1.1652263159763301</v>
      </c>
      <c r="D9" s="17">
        <v>11.5439389514037</v>
      </c>
    </row>
    <row r="10" spans="1:7" x14ac:dyDescent="0.25">
      <c r="A10" s="17">
        <v>2013.5833333333301</v>
      </c>
      <c r="B10" s="17">
        <v>1.43199096995916</v>
      </c>
      <c r="C10" s="17">
        <v>4.8541506214064203</v>
      </c>
      <c r="D10" s="17">
        <v>18.9252143129189</v>
      </c>
    </row>
    <row r="11" spans="1:7" x14ac:dyDescent="0.25">
      <c r="A11" s="17">
        <v>2013.6666666666699</v>
      </c>
      <c r="B11" s="17">
        <v>4.2685890269731797</v>
      </c>
      <c r="C11" s="17">
        <v>7.1797780721945204</v>
      </c>
      <c r="D11" s="17">
        <v>18.909489905579498</v>
      </c>
    </row>
    <row r="12" spans="1:7" x14ac:dyDescent="0.25">
      <c r="A12" s="17">
        <v>2013.75</v>
      </c>
      <c r="B12" s="17">
        <v>1.2156605687217099</v>
      </c>
      <c r="C12" s="17">
        <v>8.7916351840384692</v>
      </c>
      <c r="D12" s="17">
        <v>15.7128426252797</v>
      </c>
    </row>
    <row r="13" spans="1:7" x14ac:dyDescent="0.25">
      <c r="A13" s="17">
        <v>2013.8333333333301</v>
      </c>
      <c r="B13" s="17">
        <v>0.36985704021084098</v>
      </c>
      <c r="C13" s="17">
        <v>11.6687028906259</v>
      </c>
      <c r="D13" s="17">
        <v>10.834865637762899</v>
      </c>
    </row>
    <row r="14" spans="1:7" x14ac:dyDescent="0.25">
      <c r="A14" s="17">
        <v>2013.9166666666699</v>
      </c>
      <c r="B14" s="17">
        <v>1.6971155903547901</v>
      </c>
      <c r="C14" s="17">
        <v>11.262172394541899</v>
      </c>
      <c r="D14" s="17">
        <v>10.6050363953099</v>
      </c>
    </row>
    <row r="15" spans="1:7" x14ac:dyDescent="0.25">
      <c r="A15" s="17">
        <v>2014</v>
      </c>
      <c r="B15" s="17">
        <v>2.74166545293328</v>
      </c>
      <c r="C15" s="17">
        <v>12.1775137125142</v>
      </c>
      <c r="D15" s="17">
        <v>11.2501947246828</v>
      </c>
    </row>
    <row r="16" spans="1:7" x14ac:dyDescent="0.25">
      <c r="A16" s="17">
        <v>2014.0833333333301</v>
      </c>
      <c r="B16" s="17">
        <v>3.2994211663107</v>
      </c>
      <c r="C16" s="17">
        <v>14.207632877903</v>
      </c>
      <c r="D16" s="17">
        <v>19.165878233055999</v>
      </c>
    </row>
    <row r="17" spans="1:4" x14ac:dyDescent="0.25">
      <c r="A17" s="17">
        <v>2014.1666666666699</v>
      </c>
      <c r="B17" s="17">
        <v>-4.2793228215481003</v>
      </c>
      <c r="C17" s="17">
        <v>16.068638072359299</v>
      </c>
      <c r="D17" s="17">
        <v>8.8415669732706501</v>
      </c>
    </row>
    <row r="18" spans="1:4" x14ac:dyDescent="0.25">
      <c r="A18" s="17">
        <v>2014.25</v>
      </c>
      <c r="B18" s="17">
        <v>-6.2862399309296704</v>
      </c>
      <c r="C18" s="17">
        <v>17.494046776090801</v>
      </c>
      <c r="D18" s="17">
        <v>4.9781327964713</v>
      </c>
    </row>
    <row r="19" spans="1:4" x14ac:dyDescent="0.25">
      <c r="A19" s="17">
        <v>2014.3333333333301</v>
      </c>
      <c r="B19" s="17">
        <v>-6.8782518293562296</v>
      </c>
      <c r="C19" s="17">
        <v>15.6414275707151</v>
      </c>
      <c r="D19" s="17">
        <v>-2.8054420866532999</v>
      </c>
    </row>
    <row r="20" spans="1:4" x14ac:dyDescent="0.25">
      <c r="A20" s="17">
        <v>2014.4166666666699</v>
      </c>
      <c r="B20" s="17">
        <v>1.13927849689284</v>
      </c>
      <c r="C20" s="17">
        <v>16.2373157073628</v>
      </c>
      <c r="D20" s="17">
        <v>1.04845969240916</v>
      </c>
    </row>
    <row r="21" spans="1:4" x14ac:dyDescent="0.25">
      <c r="A21" s="17">
        <v>2014.5</v>
      </c>
      <c r="B21" s="17">
        <v>2.14039121893346</v>
      </c>
      <c r="C21" s="17">
        <v>11.8312153276262</v>
      </c>
      <c r="D21" s="17">
        <v>1.7887041586738499</v>
      </c>
    </row>
    <row r="22" spans="1:4" x14ac:dyDescent="0.25">
      <c r="A22" s="17">
        <v>2014.5833333333301</v>
      </c>
      <c r="B22" s="17">
        <v>2.4201738881238102</v>
      </c>
      <c r="C22" s="17">
        <v>8.3633511834647596</v>
      </c>
      <c r="D22" s="17">
        <v>0.32837717516040998</v>
      </c>
    </row>
    <row r="23" spans="1:4" x14ac:dyDescent="0.25">
      <c r="A23" s="17">
        <v>2014.6666666666699</v>
      </c>
      <c r="B23" s="17">
        <v>3.0518752768076101</v>
      </c>
      <c r="C23" s="17">
        <v>7.0229307158758996</v>
      </c>
      <c r="D23" s="17">
        <v>5.0456098437627404</v>
      </c>
    </row>
    <row r="24" spans="1:4" x14ac:dyDescent="0.25">
      <c r="A24" s="17">
        <v>2014.75</v>
      </c>
      <c r="B24" s="17">
        <v>6.0029142008263303</v>
      </c>
      <c r="C24" s="17">
        <v>7.8512446324588803</v>
      </c>
      <c r="D24" s="17">
        <v>3.8622475148650999</v>
      </c>
    </row>
    <row r="25" spans="1:4" x14ac:dyDescent="0.25">
      <c r="A25" s="17">
        <v>2014.8333333333301</v>
      </c>
      <c r="B25" s="17">
        <v>3.7815632590437298</v>
      </c>
      <c r="C25" s="17">
        <v>3.9312991269429398</v>
      </c>
      <c r="D25" s="17">
        <v>5.5591187683324996</v>
      </c>
    </row>
    <row r="26" spans="1:4" x14ac:dyDescent="0.25">
      <c r="A26" s="17">
        <v>2014.9166666666699</v>
      </c>
      <c r="B26" s="17">
        <v>-1.0804393257354299</v>
      </c>
      <c r="C26" s="17">
        <v>6.1863815837529801</v>
      </c>
      <c r="D26" s="17">
        <v>2.4051253548095</v>
      </c>
    </row>
    <row r="27" spans="1:4" x14ac:dyDescent="0.25">
      <c r="A27" s="17">
        <v>2015</v>
      </c>
      <c r="B27" s="17">
        <v>-8.8806674094196598</v>
      </c>
      <c r="C27" s="17">
        <v>0.25778234108748699</v>
      </c>
      <c r="D27" s="17">
        <v>-1.6756122961078399</v>
      </c>
    </row>
    <row r="28" spans="1:4" x14ac:dyDescent="0.25">
      <c r="A28" s="17">
        <v>2015.0833333333301</v>
      </c>
      <c r="B28" s="17">
        <v>-10.8834527063033</v>
      </c>
      <c r="C28" s="17">
        <v>-1.7424589682526701</v>
      </c>
      <c r="D28" s="17">
        <v>-9.8713141242111195</v>
      </c>
    </row>
    <row r="29" spans="1:4" x14ac:dyDescent="0.25">
      <c r="A29" s="17">
        <v>2015.1666666666699</v>
      </c>
      <c r="B29" s="17">
        <v>-13.7716056876296</v>
      </c>
      <c r="C29" s="17">
        <v>-10.119289287245699</v>
      </c>
      <c r="D29" s="17">
        <v>-12.954305114269999</v>
      </c>
    </row>
    <row r="30" spans="1:4" x14ac:dyDescent="0.25">
      <c r="A30" s="17">
        <v>2015.25</v>
      </c>
      <c r="B30" s="17">
        <v>-12.6056147262581</v>
      </c>
      <c r="C30" s="17">
        <v>-12.7953401186011</v>
      </c>
      <c r="D30" s="17">
        <v>-12.288014492828401</v>
      </c>
    </row>
    <row r="31" spans="1:4" x14ac:dyDescent="0.25">
      <c r="A31" s="17">
        <v>2015.3333333333301</v>
      </c>
      <c r="B31" s="17">
        <v>-13.1642305764966</v>
      </c>
      <c r="C31" s="17">
        <v>-15.815977464175001</v>
      </c>
      <c r="D31" s="17">
        <v>-5.3044261700508404</v>
      </c>
    </row>
    <row r="32" spans="1:4" x14ac:dyDescent="0.25">
      <c r="A32" s="17">
        <v>2015.4166666666699</v>
      </c>
      <c r="B32" s="17">
        <v>-11.333761910419501</v>
      </c>
      <c r="C32" s="17">
        <v>-15.3763661104575</v>
      </c>
      <c r="D32" s="17">
        <v>-1.7017362308842201</v>
      </c>
    </row>
    <row r="33" spans="1:4" x14ac:dyDescent="0.25">
      <c r="A33" s="17">
        <v>2015.5</v>
      </c>
      <c r="B33" s="17">
        <v>-9.4907886643817694</v>
      </c>
      <c r="C33" s="17">
        <v>-13.2702572528432</v>
      </c>
      <c r="D33" s="17">
        <v>-0.73026700717120396</v>
      </c>
    </row>
    <row r="34" spans="1:4" x14ac:dyDescent="0.25">
      <c r="A34" s="17">
        <v>2015.5833333333301</v>
      </c>
      <c r="B34" s="17">
        <v>-8.3909709814786293</v>
      </c>
      <c r="C34" s="17">
        <v>-12.372174160227001</v>
      </c>
      <c r="D34" s="17">
        <v>-1.5021641622502699</v>
      </c>
    </row>
    <row r="35" spans="1:4" x14ac:dyDescent="0.25">
      <c r="A35" s="17">
        <v>2015.6666666666699</v>
      </c>
      <c r="B35" s="17">
        <v>-15.242767608271899</v>
      </c>
      <c r="C35" s="17">
        <v>-14.9084674623845</v>
      </c>
      <c r="D35" s="17">
        <v>-6.5433014277991299</v>
      </c>
    </row>
    <row r="36" spans="1:4" x14ac:dyDescent="0.25">
      <c r="A36" s="17">
        <v>2015.75</v>
      </c>
      <c r="B36" s="17">
        <v>-18.274832958447998</v>
      </c>
      <c r="C36" s="17">
        <v>-19.6905293238427</v>
      </c>
      <c r="D36" s="17">
        <v>-4.1381057001690502</v>
      </c>
    </row>
    <row r="37" spans="1:4" x14ac:dyDescent="0.25">
      <c r="A37" s="17">
        <v>2015.8333333333301</v>
      </c>
      <c r="B37" s="17">
        <v>-16.023843715054699</v>
      </c>
      <c r="C37" s="17">
        <v>-16.088645733818701</v>
      </c>
      <c r="D37" s="17">
        <v>-4.7998648611487598</v>
      </c>
    </row>
    <row r="38" spans="1:4" x14ac:dyDescent="0.25">
      <c r="A38" s="17">
        <v>2015.9166666666699</v>
      </c>
      <c r="B38" s="17">
        <v>-9.5851224103105093</v>
      </c>
      <c r="C38" s="17">
        <v>-16.498339329676401</v>
      </c>
      <c r="D38" s="17">
        <v>-1.8773629442732001</v>
      </c>
    </row>
    <row r="39" spans="1:4" x14ac:dyDescent="0.25">
      <c r="A39" s="17">
        <v>2016</v>
      </c>
      <c r="B39" s="17">
        <v>-8.7751123084942808</v>
      </c>
      <c r="C39" s="17">
        <v>-14.892208918689899</v>
      </c>
      <c r="D39" s="17">
        <v>-11.328715875818901</v>
      </c>
    </row>
    <row r="40" spans="1:4" x14ac:dyDescent="0.25">
      <c r="A40" s="17">
        <v>2016.0833333333301</v>
      </c>
      <c r="B40" s="17">
        <v>-11.2813478696564</v>
      </c>
      <c r="C40" s="17">
        <v>-13.763719163737999</v>
      </c>
      <c r="D40" s="17">
        <v>-13.2502109399729</v>
      </c>
    </row>
    <row r="41" spans="1:4" x14ac:dyDescent="0.25">
      <c r="A41" s="17">
        <v>2016.1666666666699</v>
      </c>
      <c r="B41" s="17">
        <v>-12.153056185481001</v>
      </c>
      <c r="C41" s="17">
        <v>-7.2624349709981004</v>
      </c>
      <c r="D41" s="17">
        <v>-14.9298647927089</v>
      </c>
    </row>
    <row r="42" spans="1:4" x14ac:dyDescent="0.25">
      <c r="A42" s="17">
        <v>2016.25</v>
      </c>
      <c r="B42" s="17">
        <v>-9.3042961829666098</v>
      </c>
      <c r="C42" s="17">
        <v>-2.3008807489562102</v>
      </c>
      <c r="D42" s="17">
        <v>-9.1615012982995996</v>
      </c>
    </row>
    <row r="43" spans="1:4" x14ac:dyDescent="0.25">
      <c r="A43" s="17">
        <v>2016.3333333333301</v>
      </c>
      <c r="B43" s="17">
        <v>-5.6475102703855597</v>
      </c>
      <c r="C43" s="17">
        <v>2.05071624649795</v>
      </c>
      <c r="D43" s="17">
        <v>-8.2399546325856701</v>
      </c>
    </row>
    <row r="44" spans="1:4" x14ac:dyDescent="0.25">
      <c r="A44" s="17">
        <v>2016.4166666666699</v>
      </c>
      <c r="B44" s="17">
        <v>-6.4298783597209503</v>
      </c>
      <c r="C44" s="17">
        <v>0.36785207411906801</v>
      </c>
      <c r="D44" s="17">
        <v>-11.5821701043657</v>
      </c>
    </row>
    <row r="45" spans="1:4" x14ac:dyDescent="0.25">
      <c r="A45" s="17">
        <v>2016.5</v>
      </c>
      <c r="B45" s="17">
        <v>-7.2943430262058602</v>
      </c>
      <c r="C45" s="17">
        <v>-0.79501857071718796</v>
      </c>
      <c r="D45" s="17">
        <v>-15.520740516694</v>
      </c>
    </row>
    <row r="46" spans="1:4" x14ac:dyDescent="0.25">
      <c r="A46" s="17">
        <v>2016.5833333333301</v>
      </c>
      <c r="B46" s="17">
        <v>-6.2895516608012203</v>
      </c>
      <c r="C46" s="17">
        <v>-0.17025326514231701</v>
      </c>
      <c r="D46" s="17">
        <v>-13.4742610499394</v>
      </c>
    </row>
    <row r="47" spans="1:4" x14ac:dyDescent="0.25">
      <c r="A47" s="17">
        <v>2016.6666666666699</v>
      </c>
      <c r="B47" s="17">
        <v>-2.7795777931076202</v>
      </c>
      <c r="C47" s="17">
        <v>-0.255656482246092</v>
      </c>
      <c r="D47" s="17">
        <v>-13.244100035223701</v>
      </c>
    </row>
    <row r="48" spans="1:4" x14ac:dyDescent="0.25">
      <c r="A48" s="17">
        <v>2016.75</v>
      </c>
      <c r="B48" s="17">
        <v>1.39125133562918</v>
      </c>
      <c r="C48" s="17">
        <v>3.6229690910764698</v>
      </c>
      <c r="D48" s="17">
        <v>-7.6117483065835101</v>
      </c>
    </row>
    <row r="49" spans="1:4" x14ac:dyDescent="0.25">
      <c r="A49" s="17">
        <v>2016.8333333333301</v>
      </c>
      <c r="B49" s="17">
        <v>1.5493224589210499</v>
      </c>
      <c r="C49" s="17">
        <v>3.2085133169372599</v>
      </c>
      <c r="D49" s="17">
        <v>-2.8260901859741199</v>
      </c>
    </row>
    <row r="50" spans="1:4" x14ac:dyDescent="0.25">
      <c r="A50" s="17">
        <v>2016.9166666666699</v>
      </c>
      <c r="B50" s="17">
        <v>2.1461326659074902</v>
      </c>
      <c r="C50" s="17">
        <v>5.0591528923072904</v>
      </c>
      <c r="D50" s="17">
        <v>-0.147951123316692</v>
      </c>
    </row>
    <row r="51" spans="1:4" x14ac:dyDescent="0.25">
      <c r="A51" s="17">
        <v>2017</v>
      </c>
      <c r="B51" s="17">
        <v>4.8648952352568804</v>
      </c>
      <c r="C51" s="17">
        <v>6.6748482975751902</v>
      </c>
      <c r="D51" s="17">
        <v>8.0729792334172803</v>
      </c>
    </row>
    <row r="52" spans="1:4" x14ac:dyDescent="0.25">
      <c r="A52" s="17">
        <v>2017.0833333333301</v>
      </c>
      <c r="B52" s="17">
        <v>13.4852023154191</v>
      </c>
      <c r="C52" s="17">
        <v>12.0051129748422</v>
      </c>
      <c r="D52" s="17">
        <v>14.4861204279717</v>
      </c>
    </row>
    <row r="53" spans="1:4" x14ac:dyDescent="0.25">
      <c r="A53" s="17">
        <v>2017.1666666666699</v>
      </c>
      <c r="B53" s="17">
        <v>19.168333504612399</v>
      </c>
      <c r="C53" s="17">
        <v>15.247618964236301</v>
      </c>
      <c r="D53" s="17">
        <v>23.8030236591533</v>
      </c>
    </row>
    <row r="54" spans="1:4" x14ac:dyDescent="0.25">
      <c r="A54" s="17">
        <v>2017.25</v>
      </c>
      <c r="B54" s="17">
        <v>17.201466758356201</v>
      </c>
      <c r="C54" s="17">
        <v>13.053979279359099</v>
      </c>
      <c r="D54" s="17">
        <v>16.1076265990271</v>
      </c>
    </row>
    <row r="55" spans="1:4" x14ac:dyDescent="0.25">
      <c r="A55" s="17">
        <v>2017.3333333333301</v>
      </c>
      <c r="B55" s="17">
        <v>10.228387187373899</v>
      </c>
      <c r="C55" s="17">
        <v>7.6081193599107904</v>
      </c>
      <c r="D55" s="17">
        <v>14.2391578573025</v>
      </c>
    </row>
    <row r="56" spans="1:4" x14ac:dyDescent="0.25">
      <c r="A56" s="17">
        <v>2017.4166666666699</v>
      </c>
      <c r="B56" s="17">
        <v>9.0766029482559194</v>
      </c>
      <c r="C56" s="17">
        <v>12.1139020409247</v>
      </c>
      <c r="D56" s="17">
        <v>14.081470096180601</v>
      </c>
    </row>
    <row r="57" spans="1:4" x14ac:dyDescent="0.25">
      <c r="A57" s="17">
        <v>2017.5</v>
      </c>
      <c r="B57" s="17">
        <v>9.6825674152521497</v>
      </c>
      <c r="C57" s="17">
        <v>15.724046058636301</v>
      </c>
      <c r="D57" s="17">
        <v>21.8797727559358</v>
      </c>
    </row>
    <row r="58" spans="1:4" x14ac:dyDescent="0.25">
      <c r="A58" s="17">
        <v>2017.5833333333301</v>
      </c>
      <c r="B58" s="17">
        <v>10.6001710624982</v>
      </c>
      <c r="C58" s="17">
        <v>18.703260109896199</v>
      </c>
      <c r="D58" s="17">
        <v>19.035560958930201</v>
      </c>
    </row>
    <row r="59" spans="1:4" x14ac:dyDescent="0.25">
      <c r="A59" s="17">
        <v>2017.6666666666699</v>
      </c>
      <c r="B59" s="17">
        <v>12.9989747182247</v>
      </c>
      <c r="C59" s="17">
        <v>21.190480921221098</v>
      </c>
      <c r="D59" s="17">
        <v>18.805712489198701</v>
      </c>
    </row>
    <row r="60" spans="1:4" x14ac:dyDescent="0.25">
      <c r="A60" s="17">
        <v>2017.75</v>
      </c>
      <c r="B60" s="17">
        <v>15.332772299485001</v>
      </c>
      <c r="C60" s="17">
        <v>25.0336096839332</v>
      </c>
      <c r="D60" s="17">
        <v>12.472036101096201</v>
      </c>
    </row>
    <row r="61" spans="1:4" x14ac:dyDescent="0.25">
      <c r="A61" s="17">
        <v>2017.8333333333301</v>
      </c>
      <c r="B61" s="17">
        <v>17.596981447013398</v>
      </c>
      <c r="C61" s="17">
        <v>26.985617629873399</v>
      </c>
      <c r="D61" s="17">
        <v>7.8212368000049697</v>
      </c>
    </row>
    <row r="62" spans="1:4" x14ac:dyDescent="0.25">
      <c r="A62" s="17">
        <v>2017.9166666666699</v>
      </c>
      <c r="B62" s="17">
        <v>13.042561595688801</v>
      </c>
      <c r="C62" s="17">
        <v>21.8276629445194</v>
      </c>
      <c r="D62" s="17">
        <v>5.2191896157769602</v>
      </c>
    </row>
    <row r="63" spans="1:4" x14ac:dyDescent="0.25">
      <c r="A63" s="17">
        <v>2018</v>
      </c>
      <c r="B63" s="17">
        <v>19.361139206685799</v>
      </c>
      <c r="C63" s="17">
        <v>27.703086992721602</v>
      </c>
      <c r="D63" s="17">
        <v>11.8316325578204</v>
      </c>
    </row>
    <row r="64" spans="1:4" x14ac:dyDescent="0.25">
      <c r="A64" s="17">
        <v>2018.0833333333301</v>
      </c>
      <c r="B64" s="17">
        <v>14.6120714317356</v>
      </c>
      <c r="C64" s="17">
        <v>20.248400458768501</v>
      </c>
      <c r="D64" s="17">
        <v>9.2900248900571505</v>
      </c>
    </row>
    <row r="65" spans="1:4" x14ac:dyDescent="0.25">
      <c r="A65" s="17">
        <v>2018.1666666666699</v>
      </c>
      <c r="B65" s="17">
        <v>19.592521270312801</v>
      </c>
      <c r="C65" s="17">
        <v>17.650099741003199</v>
      </c>
      <c r="D65" s="17">
        <v>8.3620932713308793</v>
      </c>
    </row>
    <row r="66" spans="1:4" x14ac:dyDescent="0.25">
      <c r="A66" s="17">
        <v>2018.25</v>
      </c>
      <c r="B66" s="17">
        <v>15.002362053572</v>
      </c>
      <c r="C66" s="17">
        <v>12.879160503293001</v>
      </c>
      <c r="D66" s="17">
        <v>6.0895636889403999</v>
      </c>
    </row>
    <row r="67" spans="1:4" x14ac:dyDescent="0.25">
      <c r="A67" s="17">
        <v>2018.3333333333301</v>
      </c>
      <c r="B67" s="17">
        <v>23.013948471324099</v>
      </c>
      <c r="C67" s="17">
        <v>18.195858920894899</v>
      </c>
      <c r="D67" s="17">
        <v>10.9600176268713</v>
      </c>
    </row>
    <row r="68" spans="1:4" x14ac:dyDescent="0.25">
      <c r="A68" s="17">
        <v>2018.4166666666699</v>
      </c>
      <c r="B68" s="17">
        <v>22.225935646101799</v>
      </c>
      <c r="C68" s="17">
        <v>12.0543641362645</v>
      </c>
      <c r="D68" s="17">
        <v>13.5742199558793</v>
      </c>
    </row>
    <row r="69" spans="1:4" x14ac:dyDescent="0.25">
      <c r="A69" s="17">
        <v>2018.5</v>
      </c>
      <c r="B69" s="17">
        <v>25.072498319885401</v>
      </c>
      <c r="C69" s="17">
        <v>10.0928316330144</v>
      </c>
      <c r="D69" s="17">
        <v>10.7056213483625</v>
      </c>
    </row>
    <row r="70" spans="1:4" x14ac:dyDescent="0.25">
      <c r="A70" s="17">
        <v>2018.5833333333301</v>
      </c>
      <c r="B70" s="17">
        <v>21.681522093795401</v>
      </c>
      <c r="C70" s="17">
        <v>7.6260753359295199</v>
      </c>
      <c r="D70" s="17">
        <v>7.4966447344273304</v>
      </c>
    </row>
    <row r="71" spans="1:4" x14ac:dyDescent="0.25">
      <c r="A71" s="17">
        <v>2018.6666666666699</v>
      </c>
      <c r="B71" s="17">
        <v>21.1031982694841</v>
      </c>
      <c r="C71" s="17">
        <v>12.8344286835258</v>
      </c>
      <c r="D71" s="17">
        <v>3.8616837841342502</v>
      </c>
    </row>
    <row r="72" spans="1:4" x14ac:dyDescent="0.25">
      <c r="A72" s="17">
        <v>2018.75</v>
      </c>
      <c r="B72" s="17">
        <v>17.993113708320902</v>
      </c>
      <c r="C72" s="17">
        <v>10.482037670574201</v>
      </c>
      <c r="D72" s="17">
        <v>-0.19519031123108599</v>
      </c>
    </row>
    <row r="73" spans="1:4" x14ac:dyDescent="0.25">
      <c r="A73" s="17">
        <v>2018.8333333333301</v>
      </c>
      <c r="B73" s="17">
        <v>11.5933052263902</v>
      </c>
      <c r="C73" s="17">
        <v>8.9470697733417897</v>
      </c>
      <c r="D73" s="17">
        <v>-10.2545002549518</v>
      </c>
    </row>
    <row r="74" spans="1:4" x14ac:dyDescent="0.25">
      <c r="A74" s="17">
        <v>2018.9166666666699</v>
      </c>
      <c r="B74" s="17">
        <v>2.87103605821979</v>
      </c>
      <c r="C74" s="17">
        <v>4.7784855169634701</v>
      </c>
      <c r="D74" s="17">
        <v>-22.9648289913033</v>
      </c>
    </row>
    <row r="75" spans="1:4" x14ac:dyDescent="0.25">
      <c r="A75" s="19">
        <v>2019</v>
      </c>
      <c r="B75" s="19">
        <v>-4.4540382399044303</v>
      </c>
      <c r="C75" s="19">
        <v>3.9817823310043501</v>
      </c>
      <c r="D75" s="19">
        <v>-34.250921974868902</v>
      </c>
    </row>
  </sheetData>
  <mergeCells count="2">
    <mergeCell ref="A1:D1"/>
    <mergeCell ref="F1:G1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workbookViewId="0">
      <selection activeCell="E5" sqref="E5"/>
    </sheetView>
  </sheetViews>
  <sheetFormatPr defaultRowHeight="15" x14ac:dyDescent="0.25"/>
  <cols>
    <col min="1" max="1" width="11.7109375" customWidth="1"/>
    <col min="2" max="3" width="21.7109375" customWidth="1"/>
    <col min="5" max="5" width="12.7109375" customWidth="1"/>
    <col min="6" max="6" width="44.7109375" customWidth="1"/>
  </cols>
  <sheetData>
    <row r="1" spans="1:6" ht="15.75" x14ac:dyDescent="0.25">
      <c r="A1" s="77" t="s">
        <v>17</v>
      </c>
      <c r="B1" s="78"/>
      <c r="C1" s="78"/>
      <c r="E1" s="77" t="s">
        <v>18</v>
      </c>
      <c r="F1" s="78"/>
    </row>
    <row r="2" spans="1:6" x14ac:dyDescent="0.25">
      <c r="A2" s="8" t="s">
        <v>16</v>
      </c>
      <c r="B2" s="8" t="s">
        <v>26</v>
      </c>
      <c r="C2" s="8" t="s">
        <v>27</v>
      </c>
      <c r="E2" s="15" t="s">
        <v>19</v>
      </c>
      <c r="F2" s="9" t="s">
        <v>5</v>
      </c>
    </row>
    <row r="3" spans="1:6" x14ac:dyDescent="0.25">
      <c r="A3" s="21">
        <v>2013</v>
      </c>
      <c r="B3" s="21">
        <v>-37</v>
      </c>
      <c r="C3" s="21">
        <v>-5.6</v>
      </c>
      <c r="E3" s="15" t="s">
        <v>20</v>
      </c>
      <c r="F3" s="11" t="s">
        <v>28</v>
      </c>
    </row>
    <row r="4" spans="1:6" x14ac:dyDescent="0.25">
      <c r="A4" s="20">
        <v>2013.0833333333301</v>
      </c>
      <c r="B4" s="20">
        <v>-41</v>
      </c>
      <c r="C4" s="20">
        <v>-3.7</v>
      </c>
    </row>
    <row r="5" spans="1:6" x14ac:dyDescent="0.25">
      <c r="A5" s="20">
        <v>2013.1666666666699</v>
      </c>
      <c r="B5" s="20">
        <v>-41</v>
      </c>
      <c r="C5" s="20">
        <v>-5.0999999999999996</v>
      </c>
      <c r="E5" s="16" t="str">
        <f>HYPERLINK("#'OVERZICHT'!A7", "Link naar overzicht")</f>
        <v>Link naar overzicht</v>
      </c>
    </row>
    <row r="6" spans="1:6" x14ac:dyDescent="0.25">
      <c r="A6" s="20">
        <v>2013.25</v>
      </c>
      <c r="B6" s="20">
        <v>-37</v>
      </c>
      <c r="C6" s="20">
        <v>-5.6</v>
      </c>
    </row>
    <row r="7" spans="1:6" x14ac:dyDescent="0.25">
      <c r="A7" s="20">
        <v>2013.3333333333301</v>
      </c>
      <c r="B7" s="20">
        <v>-32</v>
      </c>
      <c r="C7" s="20">
        <v>-4.0999999999999996</v>
      </c>
    </row>
    <row r="8" spans="1:6" x14ac:dyDescent="0.25">
      <c r="A8" s="20">
        <v>2013.4166666666699</v>
      </c>
      <c r="B8" s="20">
        <v>-33</v>
      </c>
      <c r="C8" s="20">
        <v>-3.8</v>
      </c>
    </row>
    <row r="9" spans="1:6" x14ac:dyDescent="0.25">
      <c r="A9" s="20">
        <v>2013.5</v>
      </c>
      <c r="B9" s="20">
        <v>-35</v>
      </c>
      <c r="C9" s="20">
        <v>-3.1</v>
      </c>
    </row>
    <row r="10" spans="1:6" x14ac:dyDescent="0.25">
      <c r="A10" s="20">
        <v>2013.5833333333301</v>
      </c>
      <c r="B10" s="20">
        <v>-32</v>
      </c>
      <c r="C10" s="20">
        <v>-1.4</v>
      </c>
    </row>
    <row r="11" spans="1:6" x14ac:dyDescent="0.25">
      <c r="A11" s="20">
        <v>2013.6666666666699</v>
      </c>
      <c r="B11" s="20">
        <v>-31</v>
      </c>
      <c r="C11" s="20">
        <v>-2.4</v>
      </c>
    </row>
    <row r="12" spans="1:6" x14ac:dyDescent="0.25">
      <c r="A12" s="20">
        <v>2013.75</v>
      </c>
      <c r="B12" s="20">
        <v>-26</v>
      </c>
      <c r="C12" s="20">
        <v>-0.3</v>
      </c>
    </row>
    <row r="13" spans="1:6" x14ac:dyDescent="0.25">
      <c r="A13" s="20">
        <v>2013.8333333333301</v>
      </c>
      <c r="B13" s="20">
        <v>-16</v>
      </c>
      <c r="C13" s="20">
        <v>-0.3</v>
      </c>
    </row>
    <row r="14" spans="1:6" x14ac:dyDescent="0.25">
      <c r="A14" s="20">
        <v>2013.9166666666699</v>
      </c>
      <c r="B14" s="20">
        <v>-11</v>
      </c>
      <c r="C14" s="20">
        <v>0.1</v>
      </c>
    </row>
    <row r="15" spans="1:6" x14ac:dyDescent="0.25">
      <c r="A15" s="20">
        <v>2014</v>
      </c>
      <c r="B15" s="20">
        <v>-6</v>
      </c>
      <c r="C15" s="20">
        <v>0.7</v>
      </c>
    </row>
    <row r="16" spans="1:6" x14ac:dyDescent="0.25">
      <c r="A16" s="20">
        <v>2014.0833333333301</v>
      </c>
      <c r="B16" s="20">
        <v>-2</v>
      </c>
      <c r="C16" s="20">
        <v>-0.1</v>
      </c>
    </row>
    <row r="17" spans="1:3" x14ac:dyDescent="0.25">
      <c r="A17" s="20">
        <v>2014.1666666666699</v>
      </c>
      <c r="B17" s="20">
        <v>1</v>
      </c>
      <c r="C17" s="20">
        <v>1.1000000000000001</v>
      </c>
    </row>
    <row r="18" spans="1:3" x14ac:dyDescent="0.25">
      <c r="A18" s="20">
        <v>2014.25</v>
      </c>
      <c r="B18" s="20">
        <v>4</v>
      </c>
      <c r="C18" s="20">
        <v>0.3</v>
      </c>
    </row>
    <row r="19" spans="1:3" x14ac:dyDescent="0.25">
      <c r="A19" s="20">
        <v>2014.3333333333301</v>
      </c>
      <c r="B19" s="20">
        <v>6</v>
      </c>
      <c r="C19" s="20">
        <v>0.7</v>
      </c>
    </row>
    <row r="20" spans="1:3" x14ac:dyDescent="0.25">
      <c r="A20" s="20">
        <v>2014.4166666666699</v>
      </c>
      <c r="B20" s="20">
        <v>6</v>
      </c>
      <c r="C20" s="20">
        <v>0.7</v>
      </c>
    </row>
    <row r="21" spans="1:3" x14ac:dyDescent="0.25">
      <c r="A21" s="20">
        <v>2014.5</v>
      </c>
      <c r="B21" s="20">
        <v>5</v>
      </c>
      <c r="C21" s="20">
        <v>1.2</v>
      </c>
    </row>
    <row r="22" spans="1:3" x14ac:dyDescent="0.25">
      <c r="A22" s="20">
        <v>2014.5833333333301</v>
      </c>
      <c r="B22" s="20">
        <v>2</v>
      </c>
      <c r="C22" s="20">
        <v>0</v>
      </c>
    </row>
    <row r="23" spans="1:3" x14ac:dyDescent="0.25">
      <c r="A23" s="20">
        <v>2014.6666666666699</v>
      </c>
      <c r="B23" s="20">
        <v>-2</v>
      </c>
      <c r="C23" s="20">
        <v>-0.2</v>
      </c>
    </row>
    <row r="24" spans="1:3" x14ac:dyDescent="0.25">
      <c r="A24" s="20">
        <v>2014.75</v>
      </c>
      <c r="B24" s="20">
        <v>1</v>
      </c>
      <c r="C24" s="20">
        <v>2</v>
      </c>
    </row>
    <row r="25" spans="1:3" x14ac:dyDescent="0.25">
      <c r="A25" s="20">
        <v>2014.8333333333301</v>
      </c>
      <c r="B25" s="20">
        <v>-2</v>
      </c>
      <c r="C25" s="20">
        <v>2.4</v>
      </c>
    </row>
    <row r="26" spans="1:3" x14ac:dyDescent="0.25">
      <c r="A26" s="20">
        <v>2014.9166666666599</v>
      </c>
      <c r="B26" s="20">
        <v>-4</v>
      </c>
      <c r="C26" s="20">
        <v>3.4</v>
      </c>
    </row>
    <row r="27" spans="1:3" x14ac:dyDescent="0.25">
      <c r="A27" s="20">
        <v>2015</v>
      </c>
      <c r="B27" s="20">
        <v>-2</v>
      </c>
      <c r="C27" s="20">
        <v>2.8</v>
      </c>
    </row>
    <row r="28" spans="1:3" x14ac:dyDescent="0.25">
      <c r="A28" s="20">
        <v>2015.0833333333301</v>
      </c>
      <c r="B28" s="20">
        <v>-1</v>
      </c>
      <c r="C28" s="20">
        <v>2</v>
      </c>
    </row>
    <row r="29" spans="1:3" x14ac:dyDescent="0.25">
      <c r="A29" s="20">
        <v>2015.1666666666599</v>
      </c>
      <c r="B29" s="20">
        <v>7</v>
      </c>
      <c r="C29" s="20">
        <v>1.4</v>
      </c>
    </row>
    <row r="30" spans="1:3" x14ac:dyDescent="0.25">
      <c r="A30" s="20">
        <v>2015.25</v>
      </c>
      <c r="B30" s="20">
        <v>10</v>
      </c>
      <c r="C30" s="20">
        <v>3.3</v>
      </c>
    </row>
    <row r="31" spans="1:3" x14ac:dyDescent="0.25">
      <c r="A31" s="20">
        <v>2015.3333333333301</v>
      </c>
      <c r="B31" s="20">
        <v>11</v>
      </c>
      <c r="C31" s="20">
        <v>4.0999999999999996</v>
      </c>
    </row>
    <row r="32" spans="1:3" x14ac:dyDescent="0.25">
      <c r="A32" s="20">
        <v>2015.4166666666599</v>
      </c>
      <c r="B32" s="20">
        <v>14</v>
      </c>
      <c r="C32" s="20">
        <v>4.5999999999999996</v>
      </c>
    </row>
    <row r="33" spans="1:3" x14ac:dyDescent="0.25">
      <c r="A33" s="20">
        <v>2015.5</v>
      </c>
      <c r="B33" s="20">
        <v>13</v>
      </c>
      <c r="C33" s="20">
        <v>3.7</v>
      </c>
    </row>
    <row r="34" spans="1:3" x14ac:dyDescent="0.25">
      <c r="A34" s="20">
        <v>2015.5833333333301</v>
      </c>
      <c r="B34" s="20">
        <v>13</v>
      </c>
      <c r="C34" s="20">
        <v>3.5</v>
      </c>
    </row>
    <row r="35" spans="1:3" x14ac:dyDescent="0.25">
      <c r="A35" s="20">
        <v>2015.6666666666599</v>
      </c>
      <c r="B35" s="20">
        <v>11</v>
      </c>
      <c r="C35" s="20">
        <v>3.8</v>
      </c>
    </row>
    <row r="36" spans="1:3" x14ac:dyDescent="0.25">
      <c r="A36" s="20">
        <v>2015.75</v>
      </c>
      <c r="B36" s="20">
        <v>12</v>
      </c>
      <c r="C36" s="20">
        <v>2.4</v>
      </c>
    </row>
    <row r="37" spans="1:3" x14ac:dyDescent="0.25">
      <c r="A37" s="20">
        <v>2015.8333333333301</v>
      </c>
      <c r="B37" s="20">
        <v>14</v>
      </c>
      <c r="C37" s="20">
        <v>4</v>
      </c>
    </row>
    <row r="38" spans="1:3" x14ac:dyDescent="0.25">
      <c r="A38" s="20">
        <v>2015.9166666666599</v>
      </c>
      <c r="B38" s="20">
        <v>13</v>
      </c>
      <c r="C38" s="20">
        <v>3</v>
      </c>
    </row>
    <row r="39" spans="1:3" x14ac:dyDescent="0.25">
      <c r="A39" s="20">
        <v>2016</v>
      </c>
      <c r="B39" s="20">
        <v>11</v>
      </c>
      <c r="C39" s="20">
        <v>3.2</v>
      </c>
    </row>
    <row r="40" spans="1:3" x14ac:dyDescent="0.25">
      <c r="A40" s="20">
        <v>2016.0833333333301</v>
      </c>
      <c r="B40" s="20">
        <v>6</v>
      </c>
      <c r="C40" s="20">
        <v>3.1</v>
      </c>
    </row>
    <row r="41" spans="1:3" x14ac:dyDescent="0.25">
      <c r="A41" s="20">
        <v>2016.1666666666599</v>
      </c>
      <c r="B41" s="20">
        <v>2</v>
      </c>
      <c r="C41" s="20">
        <v>3.9</v>
      </c>
    </row>
    <row r="42" spans="1:3" x14ac:dyDescent="0.25">
      <c r="A42" s="20">
        <v>2016.25</v>
      </c>
      <c r="B42" s="20">
        <v>6</v>
      </c>
      <c r="C42" s="20">
        <v>4.7</v>
      </c>
    </row>
    <row r="43" spans="1:3" x14ac:dyDescent="0.25">
      <c r="A43" s="20">
        <v>2016.3333333333301</v>
      </c>
      <c r="B43" s="20">
        <v>7</v>
      </c>
      <c r="C43" s="20">
        <v>4.4000000000000004</v>
      </c>
    </row>
    <row r="44" spans="1:3" x14ac:dyDescent="0.25">
      <c r="A44" s="20">
        <v>2016.4166666666599</v>
      </c>
      <c r="B44" s="20">
        <v>11</v>
      </c>
      <c r="C44" s="20">
        <v>5.4</v>
      </c>
    </row>
    <row r="45" spans="1:3" x14ac:dyDescent="0.25">
      <c r="A45" s="20">
        <v>2016.5</v>
      </c>
      <c r="B45" s="20">
        <v>9</v>
      </c>
      <c r="C45" s="20">
        <v>5.0999999999999996</v>
      </c>
    </row>
    <row r="46" spans="1:3" x14ac:dyDescent="0.25">
      <c r="A46" s="20">
        <v>2016.5833333333301</v>
      </c>
      <c r="B46" s="20">
        <v>9</v>
      </c>
      <c r="C46" s="20">
        <v>1.2</v>
      </c>
    </row>
    <row r="47" spans="1:3" x14ac:dyDescent="0.25">
      <c r="A47" s="20">
        <v>2016.6666666666599</v>
      </c>
      <c r="B47" s="20">
        <v>12</v>
      </c>
      <c r="C47" s="20">
        <v>3.4</v>
      </c>
    </row>
    <row r="48" spans="1:3" x14ac:dyDescent="0.25">
      <c r="A48" s="20">
        <v>2016.75</v>
      </c>
      <c r="B48" s="20">
        <v>17</v>
      </c>
      <c r="C48" s="20">
        <v>4.3</v>
      </c>
    </row>
    <row r="49" spans="1:3" x14ac:dyDescent="0.25">
      <c r="A49" s="20">
        <v>2016.8333333333301</v>
      </c>
      <c r="B49" s="20">
        <v>21</v>
      </c>
      <c r="C49" s="20">
        <v>3.4</v>
      </c>
    </row>
    <row r="50" spans="1:3" x14ac:dyDescent="0.25">
      <c r="A50" s="20">
        <v>2016.9166666666599</v>
      </c>
      <c r="B50" s="20">
        <v>21</v>
      </c>
      <c r="C50" s="20">
        <v>4.7</v>
      </c>
    </row>
    <row r="51" spans="1:3" x14ac:dyDescent="0.25">
      <c r="A51" s="20">
        <v>2017</v>
      </c>
      <c r="B51" s="20">
        <v>21</v>
      </c>
      <c r="C51" s="20">
        <v>6</v>
      </c>
    </row>
    <row r="52" spans="1:3" x14ac:dyDescent="0.25">
      <c r="A52" s="20">
        <v>2017.0833333333301</v>
      </c>
      <c r="B52" s="20">
        <v>22</v>
      </c>
      <c r="C52" s="20">
        <v>7</v>
      </c>
    </row>
    <row r="53" spans="1:3" x14ac:dyDescent="0.25">
      <c r="A53" s="20">
        <v>2017.1666666666599</v>
      </c>
      <c r="B53" s="20">
        <v>24</v>
      </c>
      <c r="C53" s="20">
        <v>7.8</v>
      </c>
    </row>
    <row r="54" spans="1:3" x14ac:dyDescent="0.25">
      <c r="A54" s="20">
        <v>2017.25</v>
      </c>
      <c r="B54" s="20">
        <v>26</v>
      </c>
      <c r="C54" s="20">
        <v>8.3000000000000007</v>
      </c>
    </row>
    <row r="55" spans="1:3" x14ac:dyDescent="0.25">
      <c r="A55" s="20">
        <v>2017.3333333333301</v>
      </c>
      <c r="B55" s="20">
        <v>23</v>
      </c>
      <c r="C55" s="20">
        <v>6.1</v>
      </c>
    </row>
    <row r="56" spans="1:3" x14ac:dyDescent="0.25">
      <c r="A56" s="20">
        <v>2017.4166666666599</v>
      </c>
      <c r="B56" s="20">
        <v>23</v>
      </c>
      <c r="C56" s="20">
        <v>7.2</v>
      </c>
    </row>
    <row r="57" spans="1:3" x14ac:dyDescent="0.25">
      <c r="A57" s="20">
        <v>2017.5</v>
      </c>
      <c r="B57" s="20">
        <v>25</v>
      </c>
      <c r="C57" s="20">
        <v>6.6</v>
      </c>
    </row>
    <row r="58" spans="1:3" x14ac:dyDescent="0.25">
      <c r="A58" s="20">
        <v>2017.5833333333301</v>
      </c>
      <c r="B58" s="20">
        <v>26</v>
      </c>
      <c r="C58" s="20">
        <v>5.4</v>
      </c>
    </row>
    <row r="59" spans="1:3" x14ac:dyDescent="0.25">
      <c r="A59" s="20">
        <v>2017.6666666666599</v>
      </c>
      <c r="B59" s="20">
        <v>23</v>
      </c>
      <c r="C59" s="20">
        <v>8.5</v>
      </c>
    </row>
    <row r="60" spans="1:3" x14ac:dyDescent="0.25">
      <c r="A60" s="20">
        <v>2017.75</v>
      </c>
      <c r="B60" s="20">
        <v>23</v>
      </c>
      <c r="C60" s="20">
        <v>8.1999999999999993</v>
      </c>
    </row>
    <row r="61" spans="1:3" x14ac:dyDescent="0.25">
      <c r="A61" s="20">
        <v>2017.8333333333301</v>
      </c>
      <c r="B61" s="20">
        <v>23</v>
      </c>
      <c r="C61" s="20">
        <v>9.1</v>
      </c>
    </row>
    <row r="62" spans="1:3" x14ac:dyDescent="0.25">
      <c r="A62" s="20">
        <v>2017.9166666666599</v>
      </c>
      <c r="B62" s="20">
        <v>25</v>
      </c>
      <c r="C62" s="20">
        <v>8.9</v>
      </c>
    </row>
    <row r="63" spans="1:3" x14ac:dyDescent="0.25">
      <c r="A63" s="20">
        <v>2018</v>
      </c>
      <c r="B63" s="20">
        <v>24</v>
      </c>
      <c r="C63" s="20">
        <v>10.3</v>
      </c>
    </row>
    <row r="64" spans="1:3" x14ac:dyDescent="0.25">
      <c r="A64" s="20">
        <v>2018.0833333333301</v>
      </c>
      <c r="B64" s="20">
        <v>23</v>
      </c>
      <c r="C64" s="20">
        <v>10.9</v>
      </c>
    </row>
    <row r="65" spans="1:3" x14ac:dyDescent="0.25">
      <c r="A65" s="20">
        <v>2018.1666666666599</v>
      </c>
      <c r="B65" s="20">
        <v>24</v>
      </c>
      <c r="C65" s="20">
        <v>9.5</v>
      </c>
    </row>
    <row r="66" spans="1:3" x14ac:dyDescent="0.25">
      <c r="A66" s="20">
        <v>2018.25</v>
      </c>
      <c r="B66" s="20">
        <v>25</v>
      </c>
      <c r="C66" s="20">
        <v>8.1999999999999993</v>
      </c>
    </row>
    <row r="67" spans="1:3" x14ac:dyDescent="0.25">
      <c r="A67" s="20">
        <v>2018.3333333333301</v>
      </c>
      <c r="B67" s="20">
        <v>23</v>
      </c>
      <c r="C67" s="20">
        <v>9.8000000000000007</v>
      </c>
    </row>
    <row r="68" spans="1:3" x14ac:dyDescent="0.25">
      <c r="A68" s="20">
        <v>2018.4166666666599</v>
      </c>
      <c r="B68" s="20">
        <v>23</v>
      </c>
      <c r="C68" s="20">
        <v>7.7</v>
      </c>
    </row>
    <row r="69" spans="1:3" x14ac:dyDescent="0.25">
      <c r="A69" s="20">
        <v>2018.49999999999</v>
      </c>
      <c r="B69" s="20">
        <v>23</v>
      </c>
      <c r="C69" s="20">
        <v>6.3</v>
      </c>
    </row>
    <row r="70" spans="1:3" x14ac:dyDescent="0.25">
      <c r="A70" s="20">
        <v>2018.5833333333301</v>
      </c>
      <c r="B70" s="20">
        <v>21</v>
      </c>
      <c r="C70" s="20">
        <v>5.9</v>
      </c>
    </row>
    <row r="71" spans="1:3" x14ac:dyDescent="0.25">
      <c r="A71" s="20">
        <v>2018.6666666666599</v>
      </c>
      <c r="B71" s="20">
        <v>19</v>
      </c>
      <c r="C71" s="20">
        <v>5.7</v>
      </c>
    </row>
    <row r="72" spans="1:3" x14ac:dyDescent="0.25">
      <c r="A72" s="20">
        <v>2018.74999999999</v>
      </c>
      <c r="B72" s="20">
        <v>15</v>
      </c>
      <c r="C72" s="20">
        <v>5.9</v>
      </c>
    </row>
    <row r="73" spans="1:3" x14ac:dyDescent="0.25">
      <c r="A73" s="20">
        <v>2018.8333333333301</v>
      </c>
      <c r="B73" s="20">
        <v>13</v>
      </c>
      <c r="C73" s="20">
        <v>7.2</v>
      </c>
    </row>
    <row r="74" spans="1:3" x14ac:dyDescent="0.25">
      <c r="A74" s="20">
        <v>2018.9166666666599</v>
      </c>
      <c r="B74" s="20">
        <v>9</v>
      </c>
      <c r="C74" s="20">
        <v>7.5</v>
      </c>
    </row>
    <row r="75" spans="1:3" x14ac:dyDescent="0.25">
      <c r="A75" s="20">
        <v>2018.99999999999</v>
      </c>
      <c r="B75" s="20">
        <v>1</v>
      </c>
      <c r="C75" s="20">
        <v>5.8</v>
      </c>
    </row>
    <row r="76" spans="1:3" x14ac:dyDescent="0.25">
      <c r="A76" s="22">
        <v>2019.0833333333301</v>
      </c>
      <c r="B76" s="22">
        <v>-2</v>
      </c>
      <c r="C76" s="22">
        <v>6.3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E1" workbookViewId="0">
      <selection activeCell="J5" sqref="J5"/>
    </sheetView>
  </sheetViews>
  <sheetFormatPr defaultRowHeight="15" x14ac:dyDescent="0.25"/>
  <cols>
    <col min="1" max="1" width="10" customWidth="1"/>
    <col min="2" max="2" width="22.7109375" customWidth="1"/>
    <col min="3" max="3" width="25.7109375" customWidth="1"/>
    <col min="4" max="4" width="21.7109375" customWidth="1"/>
    <col min="5" max="5" width="20.7109375" customWidth="1"/>
    <col min="6" max="8" width="11.7109375" customWidth="1"/>
    <col min="10" max="10" width="12.7109375" customWidth="1"/>
    <col min="11" max="11" width="27.7109375" customWidth="1"/>
  </cols>
  <sheetData>
    <row r="1" spans="1:11" ht="15.75" x14ac:dyDescent="0.25">
      <c r="A1" s="77" t="s">
        <v>17</v>
      </c>
      <c r="B1" s="78"/>
      <c r="C1" s="78"/>
      <c r="D1" s="78"/>
      <c r="E1" s="78"/>
      <c r="F1" s="78"/>
      <c r="G1" s="78"/>
      <c r="H1" s="78"/>
      <c r="J1" s="77" t="s">
        <v>18</v>
      </c>
      <c r="K1" s="78"/>
    </row>
    <row r="2" spans="1:11" x14ac:dyDescent="0.25">
      <c r="A2" s="8" t="s">
        <v>16</v>
      </c>
      <c r="B2" s="8" t="s">
        <v>29</v>
      </c>
      <c r="C2" s="8" t="s">
        <v>30</v>
      </c>
      <c r="D2" s="8" t="s">
        <v>31</v>
      </c>
      <c r="E2" s="8" t="s">
        <v>32</v>
      </c>
      <c r="F2" s="8" t="s">
        <v>33</v>
      </c>
      <c r="G2" s="8" t="s">
        <v>34</v>
      </c>
      <c r="H2" s="8" t="s">
        <v>13</v>
      </c>
      <c r="J2" s="15" t="s">
        <v>19</v>
      </c>
      <c r="K2" s="9" t="s">
        <v>124</v>
      </c>
    </row>
    <row r="3" spans="1:11" x14ac:dyDescent="0.25">
      <c r="A3" s="24">
        <v>2013</v>
      </c>
      <c r="B3" s="24">
        <v>-0.59664630529540197</v>
      </c>
      <c r="C3" s="24">
        <v>-0.235998581987126</v>
      </c>
      <c r="D3" s="24">
        <v>-5.8808940961088498E-2</v>
      </c>
      <c r="E3" s="24">
        <v>2.61637924540064E-2</v>
      </c>
      <c r="F3" s="24">
        <v>0.73486485014612202</v>
      </c>
      <c r="G3" s="24">
        <v>-0.12517408704138</v>
      </c>
      <c r="H3" s="24">
        <v>-0.89145382824361596</v>
      </c>
      <c r="J3" s="15" t="s">
        <v>20</v>
      </c>
      <c r="K3" s="11" t="s">
        <v>35</v>
      </c>
    </row>
    <row r="4" spans="1:11" x14ac:dyDescent="0.25">
      <c r="A4" s="23">
        <v>2014</v>
      </c>
      <c r="B4" s="23">
        <v>9.3918018045909504E-2</v>
      </c>
      <c r="C4" s="23">
        <v>7.6572120063913299E-2</v>
      </c>
      <c r="D4" s="23">
        <v>0.138878120924431</v>
      </c>
      <c r="E4" s="23">
        <v>-8.9620347860245003E-2</v>
      </c>
      <c r="F4" s="23">
        <v>1.2037869477271499</v>
      </c>
      <c r="G4" s="23">
        <v>1.42379295454342</v>
      </c>
      <c r="H4" s="23">
        <v>0.30936825903425402</v>
      </c>
    </row>
    <row r="5" spans="1:11" x14ac:dyDescent="0.25">
      <c r="A5" s="23">
        <v>2015</v>
      </c>
      <c r="B5" s="23">
        <v>0.39357535818988798</v>
      </c>
      <c r="C5" s="23">
        <v>0.478013698057909</v>
      </c>
      <c r="D5" s="23">
        <v>0.34053944966579902</v>
      </c>
      <c r="E5" s="23">
        <v>4.3040468839733899E-2</v>
      </c>
      <c r="F5" s="23">
        <v>0.70398810965122505</v>
      </c>
      <c r="G5" s="23">
        <v>1.96063501571231</v>
      </c>
      <c r="H5" s="23">
        <v>1.2121285059136</v>
      </c>
      <c r="J5" s="16" t="str">
        <f>HYPERLINK("#'OVERZICHT'!A8", "Link naar overzicht")</f>
        <v>Link naar overzicht</v>
      </c>
    </row>
    <row r="6" spans="1:11" x14ac:dyDescent="0.25">
      <c r="A6" s="23">
        <v>2016</v>
      </c>
      <c r="B6" s="23">
        <v>0.28896064455834503</v>
      </c>
      <c r="C6" s="23">
        <v>0.651283730330943</v>
      </c>
      <c r="D6" s="23">
        <v>0.25171015480603398</v>
      </c>
      <c r="E6" s="23">
        <v>0.27093778732649398</v>
      </c>
      <c r="F6" s="23">
        <v>0.72883899830710797</v>
      </c>
      <c r="G6" s="23">
        <v>2.1898769777946701</v>
      </c>
      <c r="H6" s="23">
        <v>1.19195452969532</v>
      </c>
    </row>
    <row r="7" spans="1:11" x14ac:dyDescent="0.25">
      <c r="A7" s="23">
        <v>2017</v>
      </c>
      <c r="B7" s="23">
        <v>0.44701715204491099</v>
      </c>
      <c r="C7" s="23">
        <v>0.400540172238952</v>
      </c>
      <c r="D7" s="23">
        <v>0.26892898760121398</v>
      </c>
      <c r="E7" s="23">
        <v>0.31704408121560002</v>
      </c>
      <c r="F7" s="23">
        <v>1.43535931417123</v>
      </c>
      <c r="G7" s="23">
        <v>2.8667506858640599</v>
      </c>
      <c r="H7" s="23">
        <v>1.1164863118850801</v>
      </c>
    </row>
    <row r="8" spans="1:11" x14ac:dyDescent="0.25">
      <c r="A8" s="23">
        <v>2018</v>
      </c>
      <c r="B8" s="23">
        <v>0.711724901261922</v>
      </c>
      <c r="C8" s="23">
        <v>0.24605137033815899</v>
      </c>
      <c r="D8" s="23">
        <v>0.22640107182401301</v>
      </c>
      <c r="E8" s="23">
        <v>0.31816271903856602</v>
      </c>
      <c r="F8" s="23">
        <v>0.99558088911287101</v>
      </c>
      <c r="G8" s="23">
        <v>2.49797674960561</v>
      </c>
      <c r="H8" s="23">
        <v>1.1841773434240901</v>
      </c>
    </row>
    <row r="9" spans="1:11" x14ac:dyDescent="0.25">
      <c r="A9" s="23">
        <v>2019</v>
      </c>
      <c r="B9" s="23">
        <v>0.33</v>
      </c>
      <c r="C9" s="23">
        <v>0.15</v>
      </c>
      <c r="D9" s="23">
        <v>0.06</v>
      </c>
      <c r="E9" s="23">
        <v>0.64</v>
      </c>
      <c r="F9" s="23">
        <v>0.36</v>
      </c>
      <c r="G9" s="23">
        <v>1.54</v>
      </c>
      <c r="H9" s="23">
        <v>0.54</v>
      </c>
    </row>
    <row r="10" spans="1:11" x14ac:dyDescent="0.25">
      <c r="A10" s="25">
        <v>2020</v>
      </c>
      <c r="B10" s="25">
        <v>0.44</v>
      </c>
      <c r="C10" s="25">
        <v>0.12</v>
      </c>
      <c r="D10" s="25">
        <v>0.05</v>
      </c>
      <c r="E10" s="25">
        <v>0.56999999999999995</v>
      </c>
      <c r="F10" s="25">
        <v>0.34</v>
      </c>
      <c r="G10" s="25">
        <v>1.53</v>
      </c>
      <c r="H10" s="25">
        <v>0.61</v>
      </c>
    </row>
  </sheetData>
  <mergeCells count="2">
    <mergeCell ref="A1:H1"/>
    <mergeCell ref="J1:K1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6" sqref="D6"/>
    </sheetView>
  </sheetViews>
  <sheetFormatPr defaultRowHeight="15" x14ac:dyDescent="0.25"/>
  <cols>
    <col min="1" max="1" width="10.7109375" customWidth="1"/>
    <col min="2" max="2" width="14.85546875" customWidth="1"/>
    <col min="4" max="4" width="12.7109375" customWidth="1"/>
    <col min="5" max="5" width="22.7109375" customWidth="1"/>
  </cols>
  <sheetData>
    <row r="1" spans="1:5" ht="15.75" x14ac:dyDescent="0.25">
      <c r="A1" s="77" t="s">
        <v>17</v>
      </c>
      <c r="B1" s="78"/>
      <c r="D1" s="77" t="s">
        <v>18</v>
      </c>
      <c r="E1" s="78"/>
    </row>
    <row r="2" spans="1:5" x14ac:dyDescent="0.25">
      <c r="A2" s="8" t="s">
        <v>16</v>
      </c>
      <c r="B2" s="8" t="s">
        <v>36</v>
      </c>
      <c r="D2" s="15" t="s">
        <v>19</v>
      </c>
      <c r="E2" s="9" t="s">
        <v>7</v>
      </c>
    </row>
    <row r="3" spans="1:5" x14ac:dyDescent="0.25">
      <c r="A3" s="27">
        <v>2012</v>
      </c>
      <c r="B3" s="27">
        <v>5.8309181917529198</v>
      </c>
      <c r="D3" s="15" t="s">
        <v>20</v>
      </c>
      <c r="E3" s="10" t="s">
        <v>37</v>
      </c>
    </row>
    <row r="4" spans="1:5" x14ac:dyDescent="0.25">
      <c r="A4" s="26">
        <v>2013</v>
      </c>
      <c r="B4" s="26">
        <v>7.2582188161128096</v>
      </c>
      <c r="D4" s="15" t="s">
        <v>38</v>
      </c>
      <c r="E4" s="11" t="s">
        <v>16</v>
      </c>
    </row>
    <row r="5" spans="1:5" x14ac:dyDescent="0.25">
      <c r="A5" s="26">
        <v>2014</v>
      </c>
      <c r="B5" s="26">
        <v>7.4341409197032799</v>
      </c>
    </row>
    <row r="6" spans="1:5" x14ac:dyDescent="0.25">
      <c r="A6" s="26">
        <v>2015</v>
      </c>
      <c r="B6" s="26">
        <v>6.8877355750960403</v>
      </c>
      <c r="D6" s="16" t="str">
        <f>HYPERLINK("#'OVERZICHT'!A9", "Link naar overzicht")</f>
        <v>Link naar overzicht</v>
      </c>
    </row>
    <row r="7" spans="1:5" x14ac:dyDescent="0.25">
      <c r="A7" s="26">
        <v>2016</v>
      </c>
      <c r="B7" s="26">
        <v>6.0222393368964502</v>
      </c>
    </row>
    <row r="8" spans="1:5" x14ac:dyDescent="0.25">
      <c r="A8" s="26">
        <v>2017</v>
      </c>
      <c r="B8" s="26">
        <v>4.8526804068882301</v>
      </c>
    </row>
    <row r="9" spans="1:5" x14ac:dyDescent="0.25">
      <c r="A9" s="26">
        <v>2018</v>
      </c>
      <c r="B9" s="26">
        <v>3.8358057611327001</v>
      </c>
    </row>
    <row r="10" spans="1:5" x14ac:dyDescent="0.25">
      <c r="A10" s="26">
        <v>2019</v>
      </c>
      <c r="B10" s="26">
        <v>3.7682549581061502</v>
      </c>
    </row>
    <row r="11" spans="1:5" x14ac:dyDescent="0.25">
      <c r="A11" s="28">
        <v>2020</v>
      </c>
      <c r="B11" s="28">
        <v>4.0000700467655399</v>
      </c>
    </row>
  </sheetData>
  <mergeCells count="2">
    <mergeCell ref="A1:B1"/>
    <mergeCell ref="D1:E1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G7" sqref="G7"/>
    </sheetView>
  </sheetViews>
  <sheetFormatPr defaultRowHeight="15" x14ac:dyDescent="0.25"/>
  <cols>
    <col min="1" max="1" width="11.7109375" customWidth="1"/>
    <col min="2" max="5" width="15.85546875" customWidth="1"/>
    <col min="7" max="7" width="12.7109375" customWidth="1"/>
    <col min="8" max="8" width="23.7109375" customWidth="1"/>
  </cols>
  <sheetData>
    <row r="1" spans="1:8" ht="15.75" x14ac:dyDescent="0.25">
      <c r="A1" s="77" t="s">
        <v>17</v>
      </c>
      <c r="B1" s="78"/>
      <c r="C1" s="78"/>
      <c r="D1" s="78"/>
      <c r="E1" s="78"/>
      <c r="G1" s="77" t="s">
        <v>18</v>
      </c>
      <c r="H1" s="78"/>
    </row>
    <row r="2" spans="1:8" x14ac:dyDescent="0.25">
      <c r="A2" s="8" t="s">
        <v>16</v>
      </c>
      <c r="B2" s="8" t="s">
        <v>39</v>
      </c>
      <c r="C2" s="8" t="s">
        <v>40</v>
      </c>
      <c r="D2" s="8" t="s">
        <v>41</v>
      </c>
      <c r="E2" s="8" t="s">
        <v>42</v>
      </c>
      <c r="G2" s="15" t="s">
        <v>19</v>
      </c>
      <c r="H2" s="9" t="s">
        <v>8</v>
      </c>
    </row>
    <row r="3" spans="1:8" x14ac:dyDescent="0.25">
      <c r="A3" s="30">
        <v>3.6</v>
      </c>
      <c r="B3" s="30">
        <v>2.9690293279219202</v>
      </c>
      <c r="C3" s="30"/>
      <c r="D3" s="30"/>
      <c r="E3" s="30"/>
      <c r="G3" s="15" t="s">
        <v>43</v>
      </c>
      <c r="H3" s="10" t="s">
        <v>44</v>
      </c>
    </row>
    <row r="4" spans="1:8" x14ac:dyDescent="0.25">
      <c r="A4" s="29">
        <v>3.6333333333333302</v>
      </c>
      <c r="B4" s="29">
        <v>2.6895428201137399</v>
      </c>
      <c r="C4" s="29"/>
      <c r="D4" s="29"/>
      <c r="E4" s="29"/>
      <c r="G4" s="15" t="s">
        <v>20</v>
      </c>
      <c r="H4" s="10" t="s">
        <v>45</v>
      </c>
    </row>
    <row r="5" spans="1:8" x14ac:dyDescent="0.25">
      <c r="A5" s="29">
        <v>3.8</v>
      </c>
      <c r="B5" s="29">
        <v>2.14451844481207</v>
      </c>
      <c r="C5" s="29"/>
      <c r="D5" s="29"/>
      <c r="E5" s="29"/>
      <c r="G5" s="15" t="s">
        <v>38</v>
      </c>
      <c r="H5" s="11" t="s">
        <v>16</v>
      </c>
    </row>
    <row r="6" spans="1:8" x14ac:dyDescent="0.25">
      <c r="A6" s="29">
        <v>4.2</v>
      </c>
      <c r="B6" s="29">
        <v>1.74449861886135</v>
      </c>
      <c r="C6" s="29"/>
      <c r="D6" s="29"/>
      <c r="E6" s="29"/>
    </row>
    <row r="7" spans="1:8" x14ac:dyDescent="0.25">
      <c r="A7" s="29">
        <v>4.5999999999999996</v>
      </c>
      <c r="B7" s="29">
        <v>1.6100067730890899</v>
      </c>
      <c r="C7" s="29"/>
      <c r="D7" s="29"/>
      <c r="E7" s="29"/>
      <c r="G7" s="16" t="str">
        <f>HYPERLINK("#'OVERZICHT'!A10", "Link naar overzicht")</f>
        <v>Link naar overzicht</v>
      </c>
    </row>
    <row r="8" spans="1:8" x14ac:dyDescent="0.25">
      <c r="A8" s="29">
        <v>4.8666666666666698</v>
      </c>
      <c r="B8" s="29">
        <v>1.5930480651401799</v>
      </c>
      <c r="C8" s="29"/>
      <c r="D8" s="29"/>
      <c r="E8" s="29"/>
    </row>
    <row r="9" spans="1:8" x14ac:dyDescent="0.25">
      <c r="A9" s="29">
        <v>5.0999999999999996</v>
      </c>
      <c r="B9" s="29">
        <v>1.51334379905808</v>
      </c>
      <c r="C9" s="29"/>
      <c r="D9" s="29"/>
      <c r="E9" s="29"/>
    </row>
    <row r="10" spans="1:8" x14ac:dyDescent="0.25">
      <c r="A10" s="29">
        <v>5</v>
      </c>
      <c r="B10" s="29">
        <v>1.4555013705815101</v>
      </c>
      <c r="C10" s="29">
        <v>1.4555013705815101</v>
      </c>
      <c r="D10" s="29"/>
      <c r="E10" s="29"/>
    </row>
    <row r="11" spans="1:8" x14ac:dyDescent="0.25">
      <c r="A11" s="29">
        <v>5</v>
      </c>
      <c r="B11" s="29"/>
      <c r="C11" s="29">
        <v>1.51232030296235</v>
      </c>
      <c r="D11" s="29"/>
      <c r="E11" s="29"/>
    </row>
    <row r="12" spans="1:8" x14ac:dyDescent="0.25">
      <c r="A12" s="29">
        <v>4.93333333333333</v>
      </c>
      <c r="B12" s="29"/>
      <c r="C12" s="29">
        <v>1.5761734287987299</v>
      </c>
      <c r="D12" s="29"/>
      <c r="E12" s="29"/>
    </row>
    <row r="13" spans="1:8" x14ac:dyDescent="0.25">
      <c r="A13" s="29">
        <v>4.8666666666666698</v>
      </c>
      <c r="B13" s="29"/>
      <c r="C13" s="29">
        <v>1.62900293146313</v>
      </c>
      <c r="D13" s="29"/>
      <c r="E13" s="29"/>
    </row>
    <row r="14" spans="1:8" x14ac:dyDescent="0.25">
      <c r="A14" s="29">
        <v>4.7333333333333298</v>
      </c>
      <c r="B14" s="29"/>
      <c r="C14" s="29">
        <v>1.66257903104549</v>
      </c>
      <c r="D14" s="29">
        <v>1.66257903104549</v>
      </c>
      <c r="E14" s="29"/>
    </row>
    <row r="15" spans="1:8" x14ac:dyDescent="0.25">
      <c r="A15" s="29">
        <v>4.9666666666666703</v>
      </c>
      <c r="B15" s="29"/>
      <c r="C15" s="29"/>
      <c r="D15" s="29">
        <v>1.6587677725118499</v>
      </c>
      <c r="E15" s="29"/>
    </row>
    <row r="16" spans="1:8" x14ac:dyDescent="0.25">
      <c r="A16" s="29">
        <v>5.3333333333333304</v>
      </c>
      <c r="B16" s="29"/>
      <c r="C16" s="29"/>
      <c r="D16" s="29">
        <v>1.5904080065399999</v>
      </c>
      <c r="E16" s="29"/>
    </row>
    <row r="17" spans="1:5" x14ac:dyDescent="0.25">
      <c r="A17" s="29">
        <v>5.5</v>
      </c>
      <c r="B17" s="29"/>
      <c r="C17" s="29"/>
      <c r="D17" s="29">
        <v>1.4892600839840999</v>
      </c>
      <c r="E17" s="29"/>
    </row>
    <row r="18" spans="1:5" x14ac:dyDescent="0.25">
      <c r="A18" s="29">
        <v>5.7</v>
      </c>
      <c r="B18" s="29"/>
      <c r="C18" s="29"/>
      <c r="D18" s="29">
        <v>1.4099398583218801</v>
      </c>
      <c r="E18" s="29"/>
    </row>
    <row r="19" spans="1:5" x14ac:dyDescent="0.25">
      <c r="A19" s="29">
        <v>5.9</v>
      </c>
      <c r="B19" s="29"/>
      <c r="C19" s="29"/>
      <c r="D19" s="29">
        <v>1.34803538983135</v>
      </c>
      <c r="E19" s="29"/>
    </row>
    <row r="20" spans="1:5" x14ac:dyDescent="0.25">
      <c r="A20" s="29">
        <v>6.2333333333333298</v>
      </c>
      <c r="B20" s="29"/>
      <c r="C20" s="29"/>
      <c r="D20" s="29">
        <v>1.30707880750237</v>
      </c>
      <c r="E20" s="29"/>
    </row>
    <row r="21" spans="1:5" x14ac:dyDescent="0.25">
      <c r="A21" s="29">
        <v>6.7666666666666702</v>
      </c>
      <c r="B21" s="29"/>
      <c r="C21" s="29"/>
      <c r="D21" s="29">
        <v>1.2512639029322501</v>
      </c>
      <c r="E21" s="29"/>
    </row>
    <row r="22" spans="1:5" x14ac:dyDescent="0.25">
      <c r="A22" s="29">
        <v>7.1333333333333302</v>
      </c>
      <c r="B22" s="29"/>
      <c r="C22" s="29"/>
      <c r="D22" s="29">
        <v>1.19129264141837</v>
      </c>
      <c r="E22" s="29"/>
    </row>
    <row r="23" spans="1:5" x14ac:dyDescent="0.25">
      <c r="A23" s="29">
        <v>7.5333333333333297</v>
      </c>
      <c r="B23" s="29"/>
      <c r="C23" s="29"/>
      <c r="D23" s="29">
        <v>1.1882904936760501</v>
      </c>
      <c r="E23" s="29"/>
    </row>
    <row r="24" spans="1:5" x14ac:dyDescent="0.25">
      <c r="A24" s="29">
        <v>7.6333333333333302</v>
      </c>
      <c r="B24" s="29"/>
      <c r="C24" s="29"/>
      <c r="D24" s="29">
        <v>1.2238432254273199</v>
      </c>
      <c r="E24" s="29"/>
    </row>
    <row r="25" spans="1:5" x14ac:dyDescent="0.25">
      <c r="A25" s="29">
        <v>7.8333333333333304</v>
      </c>
      <c r="B25" s="29"/>
      <c r="C25" s="29"/>
      <c r="D25" s="29">
        <v>1.28370854824466</v>
      </c>
      <c r="E25" s="29">
        <v>1.28370854824466</v>
      </c>
    </row>
    <row r="26" spans="1:5" x14ac:dyDescent="0.25">
      <c r="A26" s="29">
        <v>7.56666666666667</v>
      </c>
      <c r="B26" s="29"/>
      <c r="C26" s="29"/>
      <c r="D26" s="29"/>
      <c r="E26" s="29">
        <v>1.35142039648477</v>
      </c>
    </row>
    <row r="27" spans="1:5" x14ac:dyDescent="0.25">
      <c r="A27" s="29">
        <v>7.2</v>
      </c>
      <c r="B27" s="29"/>
      <c r="C27" s="29"/>
      <c r="D27" s="29"/>
      <c r="E27" s="29">
        <v>1.40782236837912</v>
      </c>
    </row>
    <row r="28" spans="1:5" x14ac:dyDescent="0.25">
      <c r="A28" s="29">
        <v>7.1333333333333302</v>
      </c>
      <c r="B28" s="29"/>
      <c r="C28" s="29"/>
      <c r="D28" s="29"/>
      <c r="E28" s="29">
        <v>1.4767046972183</v>
      </c>
    </row>
    <row r="29" spans="1:5" x14ac:dyDescent="0.25">
      <c r="A29" s="29">
        <v>7.1</v>
      </c>
      <c r="B29" s="29"/>
      <c r="C29" s="29"/>
      <c r="D29" s="29"/>
      <c r="E29" s="29">
        <v>1.5434112111059699</v>
      </c>
    </row>
    <row r="30" spans="1:5" x14ac:dyDescent="0.25">
      <c r="A30" s="29">
        <v>6.93333333333333</v>
      </c>
      <c r="B30" s="29"/>
      <c r="C30" s="29"/>
      <c r="D30" s="29"/>
      <c r="E30" s="29">
        <v>1.6105823845707199</v>
      </c>
    </row>
    <row r="31" spans="1:5" x14ac:dyDescent="0.25">
      <c r="A31" s="29">
        <v>6.8</v>
      </c>
      <c r="B31" s="29"/>
      <c r="C31" s="29"/>
      <c r="D31" s="29"/>
      <c r="E31" s="29">
        <v>1.65542920398511</v>
      </c>
    </row>
    <row r="32" spans="1:5" x14ac:dyDescent="0.25">
      <c r="A32" s="29">
        <v>6.7333333333333298</v>
      </c>
      <c r="B32" s="29"/>
      <c r="C32" s="29"/>
      <c r="D32" s="29"/>
      <c r="E32" s="29">
        <v>1.7259951401588201</v>
      </c>
    </row>
    <row r="33" spans="1:5" x14ac:dyDescent="0.25">
      <c r="A33" s="29">
        <v>6.4666666666666703</v>
      </c>
      <c r="B33" s="29"/>
      <c r="C33" s="29"/>
      <c r="D33" s="29"/>
      <c r="E33" s="29">
        <v>1.8253145263052699</v>
      </c>
    </row>
    <row r="34" spans="1:5" x14ac:dyDescent="0.25">
      <c r="A34" s="29">
        <v>6.2666666666666702</v>
      </c>
      <c r="B34" s="29"/>
      <c r="C34" s="29"/>
      <c r="D34" s="29"/>
      <c r="E34" s="29">
        <v>1.8904965737467601</v>
      </c>
    </row>
    <row r="35" spans="1:5" x14ac:dyDescent="0.25">
      <c r="A35" s="29">
        <v>5.8333333333333304</v>
      </c>
      <c r="B35" s="29"/>
      <c r="C35" s="29"/>
      <c r="D35" s="29"/>
      <c r="E35" s="29">
        <v>1.9566667490179599</v>
      </c>
    </row>
    <row r="36" spans="1:5" x14ac:dyDescent="0.25">
      <c r="A36" s="29">
        <v>5.5333333333333297</v>
      </c>
      <c r="B36" s="29"/>
      <c r="C36" s="29"/>
      <c r="D36" s="29"/>
      <c r="E36" s="29">
        <v>2.0432692307692299</v>
      </c>
    </row>
    <row r="37" spans="1:5" x14ac:dyDescent="0.25">
      <c r="A37" s="29">
        <v>5.2333333333333298</v>
      </c>
      <c r="B37" s="29"/>
      <c r="C37" s="29"/>
      <c r="D37" s="29"/>
      <c r="E37" s="29">
        <v>2.1632640642589802</v>
      </c>
    </row>
    <row r="38" spans="1:5" x14ac:dyDescent="0.25">
      <c r="A38" s="29">
        <v>5.0333333333333297</v>
      </c>
      <c r="B38" s="29"/>
      <c r="C38" s="29"/>
      <c r="D38" s="29"/>
      <c r="E38" s="29">
        <v>2.3457065784788802</v>
      </c>
    </row>
    <row r="39" spans="1:5" x14ac:dyDescent="0.25">
      <c r="A39" s="29">
        <v>4.7333333333333298</v>
      </c>
      <c r="B39" s="29"/>
      <c r="C39" s="29"/>
      <c r="D39" s="29"/>
      <c r="E39" s="29">
        <v>2.5024101940730201</v>
      </c>
    </row>
    <row r="40" spans="1:5" x14ac:dyDescent="0.25">
      <c r="A40" s="29">
        <v>4.43333333333333</v>
      </c>
      <c r="B40" s="29"/>
      <c r="C40" s="29"/>
      <c r="D40" s="29"/>
      <c r="E40" s="29">
        <v>2.6160287436529401</v>
      </c>
    </row>
    <row r="41" spans="1:5" x14ac:dyDescent="0.25">
      <c r="A41" s="29">
        <v>4.06666666666667</v>
      </c>
      <c r="B41" s="29"/>
      <c r="C41" s="29"/>
      <c r="D41" s="29"/>
      <c r="E41" s="29">
        <v>2.7140931538456998</v>
      </c>
    </row>
    <row r="42" spans="1:5" x14ac:dyDescent="0.25">
      <c r="A42" s="29">
        <v>3.9</v>
      </c>
      <c r="B42" s="29"/>
      <c r="C42" s="29"/>
      <c r="D42" s="29"/>
      <c r="E42" s="29">
        <v>2.83850452430499</v>
      </c>
    </row>
    <row r="43" spans="1:5" x14ac:dyDescent="0.25">
      <c r="A43" s="29">
        <v>3.8</v>
      </c>
      <c r="B43" s="29"/>
      <c r="C43" s="29"/>
      <c r="D43" s="29"/>
      <c r="E43" s="29">
        <v>2.9748124423401601</v>
      </c>
    </row>
    <row r="44" spans="1:5" x14ac:dyDescent="0.25">
      <c r="A44" s="31">
        <v>3.6</v>
      </c>
      <c r="B44" s="31"/>
      <c r="C44" s="31"/>
      <c r="D44" s="31"/>
      <c r="E44" s="31">
        <v>3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E5" sqref="E5"/>
    </sheetView>
  </sheetViews>
  <sheetFormatPr defaultRowHeight="15" x14ac:dyDescent="0.25"/>
  <cols>
    <col min="1" max="1" width="10" customWidth="1"/>
    <col min="2" max="2" width="14.7109375" customWidth="1"/>
    <col min="3" max="3" width="34.7109375" customWidth="1"/>
    <col min="5" max="5" width="12.7109375" customWidth="1"/>
    <col min="6" max="6" width="32.7109375" customWidth="1"/>
  </cols>
  <sheetData>
    <row r="1" spans="1:6" ht="15.75" x14ac:dyDescent="0.25">
      <c r="A1" s="77" t="s">
        <v>17</v>
      </c>
      <c r="B1" s="78"/>
      <c r="C1" s="78"/>
      <c r="E1" s="77" t="s">
        <v>18</v>
      </c>
      <c r="F1" s="78"/>
    </row>
    <row r="2" spans="1:6" x14ac:dyDescent="0.25">
      <c r="A2" s="8" t="s">
        <v>16</v>
      </c>
      <c r="B2" s="8" t="s">
        <v>46</v>
      </c>
      <c r="C2" s="8" t="s">
        <v>47</v>
      </c>
      <c r="E2" s="15" t="s">
        <v>19</v>
      </c>
      <c r="F2" s="9" t="s">
        <v>9</v>
      </c>
    </row>
    <row r="3" spans="1:6" x14ac:dyDescent="0.25">
      <c r="A3" s="33">
        <v>2013</v>
      </c>
      <c r="B3" s="33">
        <v>2.4989587671803402</v>
      </c>
      <c r="C3" s="33">
        <v>1.2495210566138999</v>
      </c>
      <c r="E3" s="15" t="s">
        <v>20</v>
      </c>
      <c r="F3" s="11" t="s">
        <v>48</v>
      </c>
    </row>
    <row r="4" spans="1:6" x14ac:dyDescent="0.25">
      <c r="A4" s="32">
        <v>2014</v>
      </c>
      <c r="B4" s="32">
        <v>0.97521332791548299</v>
      </c>
      <c r="C4" s="32">
        <v>1.0493294689075301</v>
      </c>
    </row>
    <row r="5" spans="1:6" x14ac:dyDescent="0.25">
      <c r="A5" s="32">
        <v>2015</v>
      </c>
      <c r="B5" s="32">
        <v>0.60362173038228695</v>
      </c>
      <c r="C5" s="32">
        <v>1.2000000000000199</v>
      </c>
      <c r="E5" s="16" t="str">
        <f>HYPERLINK("#'OVERZICHT'!A11", "Link naar overzicht")</f>
        <v>Link naar overzicht</v>
      </c>
    </row>
    <row r="6" spans="1:6" x14ac:dyDescent="0.25">
      <c r="A6" s="32">
        <v>2016</v>
      </c>
      <c r="B6" s="32">
        <v>0.31999999999999301</v>
      </c>
      <c r="C6" s="32">
        <v>1.5161532763571299</v>
      </c>
    </row>
    <row r="7" spans="1:6" x14ac:dyDescent="0.25">
      <c r="A7" s="32">
        <v>2017</v>
      </c>
      <c r="B7" s="32">
        <v>1.3755980861244099</v>
      </c>
      <c r="C7" s="32">
        <v>1.6195352217402399</v>
      </c>
    </row>
    <row r="8" spans="1:6" x14ac:dyDescent="0.25">
      <c r="A8" s="32">
        <v>2018</v>
      </c>
      <c r="B8" s="32">
        <v>1.73</v>
      </c>
      <c r="C8" s="32">
        <v>1.95242883442565</v>
      </c>
    </row>
    <row r="9" spans="1:6" x14ac:dyDescent="0.25">
      <c r="A9" s="32">
        <v>2019</v>
      </c>
      <c r="B9" s="32">
        <v>2.2999999999999998</v>
      </c>
      <c r="C9" s="32">
        <v>2.7</v>
      </c>
    </row>
    <row r="10" spans="1:6" x14ac:dyDescent="0.25">
      <c r="A10" s="34">
        <v>2020</v>
      </c>
      <c r="B10" s="34">
        <v>1.5</v>
      </c>
      <c r="C10" s="34">
        <v>2.2999999999999998</v>
      </c>
    </row>
  </sheetData>
  <mergeCells count="2">
    <mergeCell ref="A1:C1"/>
    <mergeCell ref="E1:F1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G6" sqref="G6"/>
    </sheetView>
  </sheetViews>
  <sheetFormatPr defaultRowHeight="15" x14ac:dyDescent="0.25"/>
  <cols>
    <col min="1" max="1" width="7.7109375" customWidth="1"/>
    <col min="2" max="2" width="8.85546875" customWidth="1"/>
    <col min="3" max="3" width="10.7109375" customWidth="1"/>
    <col min="4" max="4" width="8.7109375" customWidth="1"/>
    <col min="5" max="5" width="9.140625" customWidth="1"/>
    <col min="7" max="7" width="12.7109375" customWidth="1"/>
    <col min="8" max="8" width="44.7109375" customWidth="1"/>
  </cols>
  <sheetData>
    <row r="1" spans="1:8" ht="15.75" x14ac:dyDescent="0.25">
      <c r="A1" s="77" t="s">
        <v>17</v>
      </c>
      <c r="B1" s="78"/>
      <c r="C1" s="78"/>
      <c r="D1" s="78"/>
      <c r="E1" s="78"/>
      <c r="G1" s="77" t="s">
        <v>18</v>
      </c>
      <c r="H1" s="78"/>
    </row>
    <row r="2" spans="1:8" x14ac:dyDescent="0.25">
      <c r="A2" s="8" t="s">
        <v>16</v>
      </c>
      <c r="B2" s="8" t="s">
        <v>49</v>
      </c>
      <c r="C2" s="8" t="s">
        <v>50</v>
      </c>
      <c r="D2" s="8" t="s">
        <v>51</v>
      </c>
      <c r="E2" s="8" t="s">
        <v>52</v>
      </c>
      <c r="G2" s="15" t="s">
        <v>19</v>
      </c>
      <c r="H2" s="9" t="s">
        <v>10</v>
      </c>
    </row>
    <row r="3" spans="1:8" x14ac:dyDescent="0.25">
      <c r="A3" s="36">
        <v>2011</v>
      </c>
      <c r="B3" s="36">
        <v>53</v>
      </c>
      <c r="C3" s="36">
        <v>-36</v>
      </c>
      <c r="D3" s="36">
        <v>-31</v>
      </c>
      <c r="E3" s="36">
        <v>-14</v>
      </c>
      <c r="G3" s="15" t="s">
        <v>20</v>
      </c>
      <c r="H3" s="10" t="s">
        <v>53</v>
      </c>
    </row>
    <row r="4" spans="1:8" x14ac:dyDescent="0.25">
      <c r="A4" s="35">
        <v>2011.25</v>
      </c>
      <c r="B4" s="35">
        <v>75</v>
      </c>
      <c r="C4" s="35">
        <v>-10</v>
      </c>
      <c r="D4" s="35">
        <v>-86</v>
      </c>
      <c r="E4" s="35">
        <v>-21</v>
      </c>
      <c r="G4" s="15" t="s">
        <v>38</v>
      </c>
      <c r="H4" s="11" t="s">
        <v>16</v>
      </c>
    </row>
    <row r="5" spans="1:8" x14ac:dyDescent="0.25">
      <c r="A5" s="35">
        <v>2011.5</v>
      </c>
      <c r="B5" s="35">
        <v>39</v>
      </c>
      <c r="C5" s="35">
        <v>-28</v>
      </c>
      <c r="D5" s="35">
        <v>-34</v>
      </c>
      <c r="E5" s="35">
        <v>-23</v>
      </c>
    </row>
    <row r="6" spans="1:8" x14ac:dyDescent="0.25">
      <c r="A6" s="35">
        <v>2011.75</v>
      </c>
      <c r="B6" s="35">
        <v>-18</v>
      </c>
      <c r="C6" s="35">
        <v>-28</v>
      </c>
      <c r="D6" s="35">
        <v>-2</v>
      </c>
      <c r="E6" s="35">
        <v>-48</v>
      </c>
      <c r="G6" s="16" t="str">
        <f>HYPERLINK("#'OVERZICHT'!A12", "Link naar overzicht")</f>
        <v>Link naar overzicht</v>
      </c>
    </row>
    <row r="7" spans="1:8" x14ac:dyDescent="0.25">
      <c r="A7" s="35">
        <v>2012</v>
      </c>
      <c r="B7" s="35">
        <v>-56</v>
      </c>
      <c r="C7" s="35">
        <v>-22</v>
      </c>
      <c r="D7" s="35">
        <v>24</v>
      </c>
      <c r="E7" s="35">
        <v>-54</v>
      </c>
    </row>
    <row r="8" spans="1:8" x14ac:dyDescent="0.25">
      <c r="A8" s="35">
        <v>2012.25</v>
      </c>
      <c r="B8" s="35">
        <v>-75</v>
      </c>
      <c r="C8" s="35">
        <v>-8</v>
      </c>
      <c r="D8" s="35">
        <v>50</v>
      </c>
      <c r="E8" s="35">
        <v>-33</v>
      </c>
    </row>
    <row r="9" spans="1:8" x14ac:dyDescent="0.25">
      <c r="A9" s="35">
        <v>2012.5</v>
      </c>
      <c r="B9" s="35">
        <v>-54</v>
      </c>
      <c r="C9" s="35">
        <v>-8</v>
      </c>
      <c r="D9" s="35">
        <v>22</v>
      </c>
      <c r="E9" s="35">
        <v>-40</v>
      </c>
    </row>
    <row r="10" spans="1:8" x14ac:dyDescent="0.25">
      <c r="A10" s="35">
        <v>2012.75</v>
      </c>
      <c r="B10" s="35">
        <v>-53</v>
      </c>
      <c r="C10" s="35">
        <v>-65</v>
      </c>
      <c r="D10" s="35">
        <v>-1</v>
      </c>
      <c r="E10" s="35">
        <v>-119</v>
      </c>
    </row>
    <row r="11" spans="1:8" x14ac:dyDescent="0.25">
      <c r="A11" s="35">
        <v>2013</v>
      </c>
      <c r="B11" s="35">
        <v>-162</v>
      </c>
      <c r="C11" s="35">
        <v>-71</v>
      </c>
      <c r="D11" s="35">
        <v>39</v>
      </c>
      <c r="E11" s="35">
        <v>-194</v>
      </c>
    </row>
    <row r="12" spans="1:8" x14ac:dyDescent="0.25">
      <c r="A12" s="35">
        <v>2013.25</v>
      </c>
      <c r="B12" s="35">
        <v>-153</v>
      </c>
      <c r="C12" s="35">
        <v>-86</v>
      </c>
      <c r="D12" s="35">
        <v>14</v>
      </c>
      <c r="E12" s="35">
        <v>-225</v>
      </c>
    </row>
    <row r="13" spans="1:8" x14ac:dyDescent="0.25">
      <c r="A13" s="35">
        <v>2013.5</v>
      </c>
      <c r="B13" s="35">
        <v>-140</v>
      </c>
      <c r="C13" s="35">
        <v>-121</v>
      </c>
      <c r="D13" s="35">
        <v>10</v>
      </c>
      <c r="E13" s="35">
        <v>-251</v>
      </c>
    </row>
    <row r="14" spans="1:8" x14ac:dyDescent="0.25">
      <c r="A14" s="35">
        <v>2013.75</v>
      </c>
      <c r="B14" s="35">
        <v>-164</v>
      </c>
      <c r="C14" s="35">
        <v>-64</v>
      </c>
      <c r="D14" s="35">
        <v>19</v>
      </c>
      <c r="E14" s="35">
        <v>-209</v>
      </c>
    </row>
    <row r="15" spans="1:8" x14ac:dyDescent="0.25">
      <c r="A15" s="35">
        <v>2014</v>
      </c>
      <c r="B15" s="35">
        <v>-56</v>
      </c>
      <c r="C15" s="35">
        <v>-44</v>
      </c>
      <c r="D15" s="35">
        <v>-45</v>
      </c>
      <c r="E15" s="35">
        <v>-145</v>
      </c>
    </row>
    <row r="16" spans="1:8" x14ac:dyDescent="0.25">
      <c r="A16" s="35">
        <v>2014.25</v>
      </c>
      <c r="B16" s="35">
        <v>-73</v>
      </c>
      <c r="C16" s="35">
        <v>-52</v>
      </c>
      <c r="D16" s="35">
        <v>-15</v>
      </c>
      <c r="E16" s="35">
        <v>-140</v>
      </c>
    </row>
    <row r="17" spans="1:5" x14ac:dyDescent="0.25">
      <c r="A17" s="35">
        <v>2014.5</v>
      </c>
      <c r="B17" s="35">
        <v>-80</v>
      </c>
      <c r="C17" s="35">
        <v>-14</v>
      </c>
      <c r="D17" s="35">
        <v>-10</v>
      </c>
      <c r="E17" s="35">
        <v>-104</v>
      </c>
    </row>
    <row r="18" spans="1:5" x14ac:dyDescent="0.25">
      <c r="A18" s="35">
        <v>2014.75</v>
      </c>
      <c r="B18" s="35">
        <v>-44</v>
      </c>
      <c r="C18" s="35">
        <v>-26</v>
      </c>
      <c r="D18" s="35">
        <v>38</v>
      </c>
      <c r="E18" s="35">
        <v>-32</v>
      </c>
    </row>
    <row r="19" spans="1:5" x14ac:dyDescent="0.25">
      <c r="A19" s="35">
        <v>2015</v>
      </c>
      <c r="B19" s="35">
        <v>-24</v>
      </c>
      <c r="C19" s="35">
        <v>-58</v>
      </c>
      <c r="D19" s="35">
        <v>66</v>
      </c>
      <c r="E19" s="35">
        <v>-16</v>
      </c>
    </row>
    <row r="20" spans="1:5" x14ac:dyDescent="0.25">
      <c r="A20" s="35">
        <v>2015.25</v>
      </c>
      <c r="B20" s="35">
        <v>-25</v>
      </c>
      <c r="C20" s="35">
        <v>-40</v>
      </c>
      <c r="D20" s="35">
        <v>51</v>
      </c>
      <c r="E20" s="35">
        <v>-14</v>
      </c>
    </row>
    <row r="21" spans="1:5" x14ac:dyDescent="0.25">
      <c r="A21" s="35">
        <v>2015.5</v>
      </c>
      <c r="B21" s="35">
        <v>-28</v>
      </c>
      <c r="C21" s="35">
        <v>-54</v>
      </c>
      <c r="D21" s="35">
        <v>53</v>
      </c>
      <c r="E21" s="35">
        <v>-29</v>
      </c>
    </row>
    <row r="22" spans="1:5" x14ac:dyDescent="0.25">
      <c r="A22" s="35">
        <v>2015.75</v>
      </c>
      <c r="B22" s="35">
        <v>-47</v>
      </c>
      <c r="C22" s="35">
        <v>-21</v>
      </c>
      <c r="D22" s="35">
        <v>23</v>
      </c>
      <c r="E22" s="35">
        <v>-45</v>
      </c>
    </row>
    <row r="23" spans="1:5" x14ac:dyDescent="0.25">
      <c r="A23" s="35">
        <v>2016</v>
      </c>
      <c r="B23" s="35">
        <v>-57</v>
      </c>
      <c r="C23" s="35">
        <v>1</v>
      </c>
      <c r="D23" s="35">
        <v>24</v>
      </c>
      <c r="E23" s="35">
        <v>-32</v>
      </c>
    </row>
    <row r="24" spans="1:5" x14ac:dyDescent="0.25">
      <c r="A24" s="35">
        <v>2016.25</v>
      </c>
      <c r="B24" s="35">
        <v>-16</v>
      </c>
      <c r="C24" s="35">
        <v>-1</v>
      </c>
      <c r="D24" s="35">
        <v>20</v>
      </c>
      <c r="E24" s="35">
        <v>3</v>
      </c>
    </row>
    <row r="25" spans="1:5" x14ac:dyDescent="0.25">
      <c r="A25" s="35">
        <v>2016.5</v>
      </c>
      <c r="B25" s="35">
        <v>-32</v>
      </c>
      <c r="C25" s="35">
        <v>8</v>
      </c>
      <c r="D25" s="35">
        <v>52</v>
      </c>
      <c r="E25" s="35">
        <v>28</v>
      </c>
    </row>
    <row r="26" spans="1:5" x14ac:dyDescent="0.25">
      <c r="A26" s="35">
        <v>2016.75</v>
      </c>
      <c r="B26" s="35">
        <v>-52</v>
      </c>
      <c r="C26" s="35">
        <v>9</v>
      </c>
      <c r="D26" s="35">
        <v>50</v>
      </c>
      <c r="E26" s="35">
        <v>7</v>
      </c>
    </row>
    <row r="27" spans="1:5" x14ac:dyDescent="0.25">
      <c r="A27" s="35">
        <v>2017</v>
      </c>
      <c r="B27" s="35">
        <v>-27</v>
      </c>
      <c r="C27" s="35">
        <v>-1</v>
      </c>
      <c r="D27" s="35">
        <v>33</v>
      </c>
      <c r="E27" s="35">
        <v>5</v>
      </c>
    </row>
    <row r="28" spans="1:5" x14ac:dyDescent="0.25">
      <c r="A28" s="35">
        <v>2017.25</v>
      </c>
      <c r="B28" s="35">
        <v>-76</v>
      </c>
      <c r="C28" s="35">
        <v>17</v>
      </c>
      <c r="D28" s="35">
        <v>67</v>
      </c>
      <c r="E28" s="35">
        <v>8</v>
      </c>
    </row>
    <row r="29" spans="1:5" x14ac:dyDescent="0.25">
      <c r="A29" s="35">
        <v>2017.5</v>
      </c>
      <c r="B29" s="35">
        <v>-35</v>
      </c>
      <c r="C29" s="35">
        <v>33</v>
      </c>
      <c r="D29" s="35">
        <v>63</v>
      </c>
      <c r="E29" s="35">
        <v>61</v>
      </c>
    </row>
    <row r="30" spans="1:5" x14ac:dyDescent="0.25">
      <c r="A30" s="35">
        <v>2017.75</v>
      </c>
      <c r="B30" s="35">
        <v>8</v>
      </c>
      <c r="C30" s="35">
        <v>12</v>
      </c>
      <c r="D30" s="35">
        <v>88</v>
      </c>
      <c r="E30" s="35">
        <v>108</v>
      </c>
    </row>
    <row r="31" spans="1:5" x14ac:dyDescent="0.25">
      <c r="A31" s="35">
        <v>2018</v>
      </c>
      <c r="B31" s="35">
        <v>9</v>
      </c>
      <c r="C31" s="35">
        <v>17</v>
      </c>
      <c r="D31" s="35">
        <v>95</v>
      </c>
      <c r="E31" s="35">
        <v>121</v>
      </c>
    </row>
    <row r="32" spans="1:5" x14ac:dyDescent="0.25">
      <c r="A32" s="35">
        <v>2018.25</v>
      </c>
      <c r="B32" s="35">
        <v>23</v>
      </c>
      <c r="C32" s="35">
        <v>18</v>
      </c>
      <c r="D32" s="35">
        <v>118</v>
      </c>
      <c r="E32" s="35">
        <v>159</v>
      </c>
    </row>
    <row r="33" spans="1:5" x14ac:dyDescent="0.25">
      <c r="A33" s="35">
        <v>2018.5</v>
      </c>
      <c r="B33" s="35">
        <v>17</v>
      </c>
      <c r="C33" s="35">
        <v>9</v>
      </c>
      <c r="D33" s="35">
        <v>114</v>
      </c>
      <c r="E33" s="35">
        <v>140</v>
      </c>
    </row>
    <row r="34" spans="1:5" x14ac:dyDescent="0.25">
      <c r="A34" s="37">
        <v>2018.75</v>
      </c>
      <c r="B34" s="37">
        <v>13</v>
      </c>
      <c r="C34" s="37">
        <v>40</v>
      </c>
      <c r="D34" s="37">
        <v>101</v>
      </c>
      <c r="E34" s="37">
        <v>154</v>
      </c>
    </row>
  </sheetData>
  <mergeCells count="2">
    <mergeCell ref="A1:E1"/>
    <mergeCell ref="G1:H1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Overzicht</vt:lpstr>
      <vt:lpstr>1a</vt:lpstr>
      <vt:lpstr>1b</vt:lpstr>
      <vt:lpstr>2a</vt:lpstr>
      <vt:lpstr>2b</vt:lpstr>
      <vt:lpstr>3a</vt:lpstr>
      <vt:lpstr>3b</vt:lpstr>
      <vt:lpstr>4a</vt:lpstr>
      <vt:lpstr>4b</vt:lpstr>
      <vt:lpstr>5a</vt:lpstr>
      <vt:lpstr>5b</vt:lpstr>
      <vt:lpstr>6</vt:lpstr>
      <vt:lpstr>7a</vt:lpstr>
      <vt:lpstr>7b</vt:lpstr>
      <vt:lpstr>8a</vt:lpstr>
      <vt:lpstr>8b</vt:lpstr>
      <vt:lpstr>9a</vt:lpstr>
      <vt:lpstr>9b</vt:lpstr>
      <vt:lpstr>10a</vt:lpstr>
      <vt:lpstr>10b</vt:lpstr>
      <vt:lpstr>w01_bbp_kw_nl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aek</dc:creator>
  <cp:lastModifiedBy>Bart Borsboom</cp:lastModifiedBy>
  <dcterms:created xsi:type="dcterms:W3CDTF">2019-02-27T15:16:28Z</dcterms:created>
  <dcterms:modified xsi:type="dcterms:W3CDTF">2019-03-05T10:53:31Z</dcterms:modified>
</cp:coreProperties>
</file>