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M:\p_w3cpbe10\a-website_werkzaamheden\2020\ramingen\cep2020-3mrt-PB\Publicatie-raming-PB\bijlage-data-opgenomen-figuren-gereed\"/>
    </mc:Choice>
  </mc:AlternateContent>
  <xr:revisionPtr revIDLastSave="0" documentId="8_{3D075FEB-74AA-452C-B9B5-2DC5B1C4F69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verzicht" sheetId="1" r:id="rId1"/>
    <sheet name="H1.1a" sheetId="2" r:id="rId2"/>
    <sheet name="H1.1b" sheetId="3" r:id="rId3"/>
    <sheet name="h1.2a" sheetId="4" r:id="rId4"/>
    <sheet name="h1.2b" sheetId="5" r:id="rId5"/>
    <sheet name="H1.3a" sheetId="6" r:id="rId6"/>
    <sheet name="H1.3b" sheetId="7" r:id="rId7"/>
    <sheet name="h1.4a" sheetId="8" r:id="rId8"/>
    <sheet name="h1.4b" sheetId="9" r:id="rId9"/>
    <sheet name="h1.5" sheetId="15" r:id="rId10"/>
    <sheet name="H1.6a" sheetId="10" r:id="rId11"/>
    <sheet name="H1.6b" sheetId="11" r:id="rId12"/>
    <sheet name="H1.k2a" sheetId="12" r:id="rId13"/>
    <sheet name="H1.k2b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5" l="1"/>
  <c r="I5" i="14"/>
  <c r="A17" i="1"/>
  <c r="A13" i="1"/>
  <c r="G5" i="12"/>
  <c r="D5" i="11"/>
  <c r="E5" i="10"/>
  <c r="D5" i="9"/>
  <c r="E5" i="8"/>
  <c r="D5" i="7"/>
  <c r="E5" i="6"/>
  <c r="I5" i="5"/>
  <c r="E5" i="4"/>
  <c r="D5" i="3"/>
  <c r="E5" i="2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<sst xmlns="http://schemas.openxmlformats.org/spreadsheetml/2006/main" count="202" uniqueCount="107">
  <si>
    <t>03-2020</t>
  </si>
  <si>
    <t>FIGUUR (h = hoofdstuk, k = kader)</t>
  </si>
  <si>
    <t>TITEL</t>
  </si>
  <si>
    <t>Mondiaal bbp en wereldhandel</t>
  </si>
  <si>
    <t>Handelsintensiteit</t>
  </si>
  <si>
    <t>Bbp-volume Nederland en eurozone</t>
  </si>
  <si>
    <t>Groeibijdragen bestedingen (a)</t>
  </si>
  <si>
    <t>Huizenprijzen</t>
  </si>
  <si>
    <t>Stijging huizenprijzen 4e kwartaal 2019</t>
  </si>
  <si>
    <t>Arbeidsaanbod en werkgelegenheid</t>
  </si>
  <si>
    <t>Cao-loon bedrijven</t>
  </si>
  <si>
    <t>Saldo overheidsbegroting</t>
  </si>
  <si>
    <t>Overheidsschuld</t>
  </si>
  <si>
    <t>Bevolkingsomvang en arbeidsaanbod</t>
  </si>
  <si>
    <t>reële groei mondiaal bbp</t>
  </si>
  <si>
    <t>wereldhandelsvolume</t>
  </si>
  <si>
    <t/>
  </si>
  <si>
    <t>DATA</t>
  </si>
  <si>
    <t>BESCHRIJVING</t>
  </si>
  <si>
    <t>Titel</t>
  </si>
  <si>
    <t>y-as</t>
  </si>
  <si>
    <t>mutatie in %</t>
  </si>
  <si>
    <t>handelsintensiteit (a)</t>
  </si>
  <si>
    <t>ratio</t>
  </si>
  <si>
    <t xml:space="preserve"> bbp-volume Nederland</t>
  </si>
  <si>
    <t xml:space="preserve"> bbp-volume eurozone</t>
  </si>
  <si>
    <t xml:space="preserve"> consumptie huishoudens</t>
  </si>
  <si>
    <t xml:space="preserve"> investeringen in woningen</t>
  </si>
  <si>
    <t xml:space="preserve"> bedrijfsinvesteringen</t>
  </si>
  <si>
    <t xml:space="preserve"> overheidsbestedingen</t>
  </si>
  <si>
    <t xml:space="preserve"> uitvoer</t>
  </si>
  <si>
    <t xml:space="preserve"> bbp-groei</t>
  </si>
  <si>
    <t>%-punt bbp-groei</t>
  </si>
  <si>
    <t>nominale huizenprijzen</t>
  </si>
  <si>
    <t>reële huizenprijzen</t>
  </si>
  <si>
    <t>index</t>
  </si>
  <si>
    <t>stijging huizenprijzen</t>
  </si>
  <si>
    <t>Amsterdam</t>
  </si>
  <si>
    <t>Noord-Holland</t>
  </si>
  <si>
    <t>Noord-Brabant</t>
  </si>
  <si>
    <t>Gelderland</t>
  </si>
  <si>
    <t>Overijssel</t>
  </si>
  <si>
    <t>Friesland</t>
  </si>
  <si>
    <t>Utrecht</t>
  </si>
  <si>
    <t>Rotterdam</t>
  </si>
  <si>
    <t>Zuid-Holland</t>
  </si>
  <si>
    <t>Den Haag</t>
  </si>
  <si>
    <t>Limburg</t>
  </si>
  <si>
    <t>Zeeland</t>
  </si>
  <si>
    <t>Flevoland</t>
  </si>
  <si>
    <t>Drenthe</t>
  </si>
  <si>
    <t>Utrecht (stad)</t>
  </si>
  <si>
    <t>Groningen</t>
  </si>
  <si>
    <t>2010 = 100</t>
  </si>
  <si>
    <t>arbeidsaanbod</t>
  </si>
  <si>
    <t>werkgelegenheid</t>
  </si>
  <si>
    <t>% stijging (jaar op jaar)</t>
  </si>
  <si>
    <t xml:space="preserve"> cao-loon bedrijven</t>
  </si>
  <si>
    <t>mutatie in duizenden personen</t>
  </si>
  <si>
    <t>EMU-saldo</t>
  </si>
  <si>
    <t>structureel EMU-saldo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</si>
  <si>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</si>
  <si>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</si>
  <si>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</si>
  <si>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</si>
  <si>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</si>
  <si>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</si>
  <si>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</si>
  <si>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</si>
  <si>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</si>
  <si>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%</t>
  </si>
  <si>
    <t>overheidsschuld</t>
  </si>
  <si>
    <t>% bbp</t>
  </si>
  <si>
    <t>potentiële beroepsbevolking CEP-MLT (a)</t>
  </si>
  <si>
    <t>potentiële beroepsbevolking MEV-MLT</t>
  </si>
  <si>
    <t>structureel arbeidsaanbod CEP-MLT</t>
  </si>
  <si>
    <t>structureel arbeidsaanbod MEV-MLT</t>
  </si>
  <si>
    <t>cumulatieve mutatie na 2018 (dzd personen)</t>
  </si>
  <si>
    <t>5%</t>
  </si>
  <si>
    <t>25%</t>
  </si>
  <si>
    <t>50%</t>
  </si>
  <si>
    <t>75%</t>
  </si>
  <si>
    <t>95%</t>
  </si>
  <si>
    <t>Alle huishoudens</t>
  </si>
  <si>
    <t>statisch, verandering in %</t>
  </si>
  <si>
    <t>Werkenden</t>
  </si>
  <si>
    <t>Uitkeringsgerechtigden</t>
  </si>
  <si>
    <t>Gepensioneerden</t>
  </si>
  <si>
    <t>Tweeverdieners</t>
  </si>
  <si>
    <t>Alleenstaanden</t>
  </si>
  <si>
    <t>Alleenverdieners</t>
  </si>
  <si>
    <t>Huishoudens met kinderen</t>
  </si>
  <si>
    <t>Huishoudens zonder kinderen</t>
  </si>
  <si>
    <t>1e 20%- groep (tot 116% WML)</t>
  </si>
  <si>
    <t>2e 20%- groep (116-184% WML)</t>
  </si>
  <si>
    <t>3e 20%- groep (184-275% WML)</t>
  </si>
  <si>
    <t>4e 20%- groep (275-404% WML)</t>
  </si>
  <si>
    <t xml:space="preserve"> 5e 20%- groep (vanaf 404% WML)</t>
  </si>
  <si>
    <t>Koopkrachtontwikkeling in 2020 en 2021</t>
  </si>
  <si>
    <t>Trendmatige beroepsbevolking</t>
  </si>
  <si>
    <t>Totale mutatie MEV</t>
  </si>
  <si>
    <t>Mutatie a.g.v. demografische ontwikkeling MEV</t>
  </si>
  <si>
    <t>Mutatie a.g.v. ontwikkeling participatie MEV</t>
  </si>
  <si>
    <t>Totale mutatie CEP</t>
  </si>
  <si>
    <t>Mutatie a.g.v. demografische ontwikkeling CEP</t>
  </si>
  <si>
    <t>Mutatie a.g.v. ontwikkeling participatie CEP</t>
  </si>
  <si>
    <t>CEP2020     3 maart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</si>
</sst>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scheme val="minor"/>
    </font>
    <font>
      <b/>
      <sz val="14"/>
      <color rgb="FFCA005D"/>
      <name val="Calibri"/>
    </font>
    <font>
      <i/>
      <sz val="12"/>
      <color rgb="FFCA005D"/>
      <name val="Calibri"/>
    </font>
    <font>
      <b/>
      <sz val="12"/>
      <color rgb="FFFFFFFF"/>
      <name val="Calibri"/>
    </font>
    <font>
      <sz val="11"/>
      <color rgb="FF000000"/>
      <name val="Calibri"/>
    </font>
    <font>
      <u/>
      <sz val="11"/>
      <color theme="10"/>
      <name val="Calibri"/>
    </font>
    <font>
      <b/>
      <sz val="11"/>
      <color rgb="FFFFFFFF"/>
      <name val="Calibri"/>
    </font>
    <font>
      <u/>
      <sz val="11"/>
      <color theme="10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A005D"/>
      </patternFill>
    </fill>
    <fill>
      <patternFill patternType="solid">
        <fgColor rgb="FF4F81BD"/>
      </patternFill>
    </fill>
  </fills>
  <borders count="18">
    <border>
      <left/>
      <right/>
      <top/>
      <bottom/>
      <diagonal/>
    </border>
    <border>
      <left style="thin">
        <color rgb="FFCA005D"/>
      </left>
      <right style="thin">
        <color rgb="FFCA005D"/>
      </right>
      <top style="thin">
        <color rgb="FFCA005D"/>
      </top>
      <bottom style="thin">
        <color rgb="FFCA005D"/>
      </bottom>
      <diagonal/>
    </border>
    <border>
      <left style="thin">
        <color rgb="FFCA005D"/>
      </left>
      <right style="thin">
        <color rgb="FFCA005D"/>
      </right>
      <top style="thin">
        <color rgb="FFCA005D"/>
      </top>
      <bottom/>
      <diagonal/>
    </border>
    <border>
      <left style="thin">
        <color rgb="FFCA005D"/>
      </left>
      <right style="thin">
        <color rgb="FFCA005D"/>
      </right>
      <top/>
      <bottom/>
      <diagonal/>
    </border>
    <border>
      <left style="thin">
        <color rgb="FFCA005D"/>
      </left>
      <right style="thin">
        <color rgb="FFCA005D"/>
      </right>
      <top/>
      <bottom style="thin">
        <color rgb="FFCA005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CA005D"/>
      </left>
      <right style="thin">
        <color rgb="FF4F81BD"/>
      </right>
      <top/>
      <bottom/>
      <diagonal/>
    </border>
    <border>
      <left style="thin">
        <color rgb="FF4F81BD"/>
      </left>
      <right/>
      <top style="thin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rgb="FF4F81BD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1" fillId="0" borderId="0"/>
    <xf numFmtId="0" fontId="11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0" borderId="2" xfId="0" applyFont="1" applyBorder="1"/>
    <xf numFmtId="0" fontId="5" fillId="0" borderId="3" xfId="0" applyFont="1" applyBorder="1"/>
    <xf numFmtId="0" fontId="6" fillId="3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6" fillId="3" borderId="0" xfId="0" applyFont="1" applyFill="1" applyAlignment="1">
      <alignment horizontal="left"/>
    </xf>
    <xf numFmtId="0" fontId="5" fillId="0" borderId="0" xfId="0" applyFont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10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10" fillId="0" borderId="7" xfId="0" applyFont="1" applyBorder="1"/>
    <xf numFmtId="0" fontId="0" fillId="0" borderId="7" xfId="0" applyBorder="1"/>
    <xf numFmtId="164" fontId="0" fillId="0" borderId="7" xfId="0" applyNumberFormat="1" applyBorder="1"/>
    <xf numFmtId="0" fontId="10" fillId="0" borderId="8" xfId="0" applyFont="1" applyBorder="1"/>
    <xf numFmtId="0" fontId="7" fillId="0" borderId="0" xfId="1"/>
    <xf numFmtId="0" fontId="0" fillId="0" borderId="8" xfId="0" applyBorder="1"/>
    <xf numFmtId="164" fontId="0" fillId="0" borderId="8" xfId="0" applyNumberFormat="1" applyBorder="1"/>
    <xf numFmtId="0" fontId="9" fillId="3" borderId="10" xfId="0" applyFont="1" applyFill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0" fontId="7" fillId="0" borderId="3" xfId="1" applyBorder="1"/>
    <xf numFmtId="0" fontId="7" fillId="0" borderId="4" xfId="1" applyBorder="1"/>
    <xf numFmtId="0" fontId="10" fillId="0" borderId="4" xfId="0" applyFont="1" applyBorder="1"/>
    <xf numFmtId="0" fontId="10" fillId="0" borderId="12" xfId="0" applyFont="1" applyBorder="1"/>
    <xf numFmtId="164" fontId="11" fillId="0" borderId="0" xfId="3" applyNumberFormat="1" applyFont="1" applyFill="1" applyBorder="1" applyAlignment="1" applyProtection="1">
      <alignment horizontal="center"/>
    </xf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9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164" fontId="11" fillId="0" borderId="16" xfId="3" applyNumberFormat="1" applyFont="1" applyFill="1" applyBorder="1" applyAlignment="1" applyProtection="1">
      <alignment horizontal="right"/>
    </xf>
    <xf numFmtId="164" fontId="11" fillId="0" borderId="15" xfId="3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center" vertical="center"/>
    </xf>
    <xf numFmtId="0" fontId="0" fillId="0" borderId="0" xfId="0"/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/>
  </cellXfs>
  <cellStyles count="4">
    <cellStyle name="Hyperlink" xfId="1" builtinId="8"/>
    <cellStyle name="Normal" xfId="0" builtinId="0"/>
    <cellStyle name="Normal 12 4" xfId="2" xr:uid="{DDAF72D3-2A03-4807-A3AC-E7D80F6563C6}"/>
    <cellStyle name="Normal 2" xfId="3" xr:uid="{ECDD3BDD-0D0E-4F9A-B511-338E20E887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workbookViewId="0"/>
  </sheetViews>
  <sheetFormatPr defaultRowHeight="15" x14ac:dyDescent="0.25"/>
  <cols>
    <col min="1" max="1" width="39.5703125" customWidth="1"/>
    <col min="2" max="2" width="39.7109375" customWidth="1"/>
  </cols>
  <sheetData>
    <row r="1" spans="1:2" ht="18.75" x14ac:dyDescent="0.3">
      <c r="A1" s="1" t="s">
        <v>106</v>
      </c>
    </row>
    <row r="2" spans="1:2" ht="15.75" x14ac:dyDescent="0.25">
      <c r="A2" s="2" t="s">
        <v>0</v>
      </c>
    </row>
    <row r="4" spans="1:2" ht="15.75" x14ac:dyDescent="0.25">
      <c r="A4" s="3" t="s">
        <v>1</v>
      </c>
      <c r="B4" s="3" t="s">
        <v>2</v>
      </c>
    </row>
    <row r="5" spans="1:2" x14ac:dyDescent="0.25">
      <c r="A5" s="6" t="str">
        <f>HYPERLINK("#'H1.1a'!A3", "H1.1a")</f>
        <v>H1.1a</v>
      </c>
      <c r="B5" s="4" t="s">
        <v>3</v>
      </c>
    </row>
    <row r="6" spans="1:2" x14ac:dyDescent="0.25">
      <c r="A6" s="7" t="str">
        <f>HYPERLINK("#'H1.1b'!A3", "H1.1b")</f>
        <v>H1.1b</v>
      </c>
      <c r="B6" s="5" t="s">
        <v>4</v>
      </c>
    </row>
    <row r="7" spans="1:2" x14ac:dyDescent="0.25">
      <c r="A7" s="7" t="str">
        <f>HYPERLINK("#'h1.2a'!A3", "h1.2a")</f>
        <v>h1.2a</v>
      </c>
      <c r="B7" s="5" t="s">
        <v>5</v>
      </c>
    </row>
    <row r="8" spans="1:2" x14ac:dyDescent="0.25">
      <c r="A8" s="7" t="str">
        <f>HYPERLINK("#'h1.2b'!A3", "h1.2b")</f>
        <v>h1.2b</v>
      </c>
      <c r="B8" s="5" t="s">
        <v>6</v>
      </c>
    </row>
    <row r="9" spans="1:2" x14ac:dyDescent="0.25">
      <c r="A9" s="7" t="str">
        <f>HYPERLINK("#'H1.3a'!A3", "H1.3a")</f>
        <v>H1.3a</v>
      </c>
      <c r="B9" s="5" t="s">
        <v>7</v>
      </c>
    </row>
    <row r="10" spans="1:2" x14ac:dyDescent="0.25">
      <c r="A10" s="7" t="str">
        <f>HYPERLINK("#'H1.3b'!A3", "H1.3b")</f>
        <v>H1.3b</v>
      </c>
      <c r="B10" s="5" t="s">
        <v>8</v>
      </c>
    </row>
    <row r="11" spans="1:2" x14ac:dyDescent="0.25">
      <c r="A11" s="7" t="str">
        <f>HYPERLINK("#'h1.4a'!A3", "h1.4a")</f>
        <v>h1.4a</v>
      </c>
      <c r="B11" s="5" t="s">
        <v>9</v>
      </c>
    </row>
    <row r="12" spans="1:2" x14ac:dyDescent="0.25">
      <c r="A12" s="7" t="str">
        <f>HYPERLINK("#'h1.4b'!A3", "h1.4b")</f>
        <v>h1.4b</v>
      </c>
      <c r="B12" s="5" t="s">
        <v>10</v>
      </c>
    </row>
    <row r="13" spans="1:2" x14ac:dyDescent="0.25">
      <c r="A13" s="68" t="str">
        <f>HYPERLINK("#'h1.5'!A3", "h1.5")</f>
        <v>h1.5</v>
      </c>
      <c r="B13" s="71" t="s">
        <v>98</v>
      </c>
    </row>
    <row r="14" spans="1:2" x14ac:dyDescent="0.25">
      <c r="A14" s="7" t="str">
        <f>HYPERLINK("#'H1.6a'!A3", "H1.6a")</f>
        <v>H1.6a</v>
      </c>
      <c r="B14" s="5" t="s">
        <v>11</v>
      </c>
    </row>
    <row r="15" spans="1:2" x14ac:dyDescent="0.25">
      <c r="A15" s="7" t="str">
        <f>HYPERLINK("#'H1.6b'!A3", "H1.6b")</f>
        <v>H1.6b</v>
      </c>
      <c r="B15" s="5" t="s">
        <v>12</v>
      </c>
    </row>
    <row r="16" spans="1:2" x14ac:dyDescent="0.25">
      <c r="A16" s="7" t="str">
        <f>HYPERLINK("#'H1.k2a'!A3", "H1.k2a")</f>
        <v>H1.k2a</v>
      </c>
      <c r="B16" s="5" t="s">
        <v>13</v>
      </c>
    </row>
    <row r="17" spans="1:2" x14ac:dyDescent="0.25">
      <c r="A17" s="69" t="str">
        <f>HYPERLINK("#'H1.k2b'!A3", "H1.k2b")</f>
        <v>H1.k2b</v>
      </c>
      <c r="B17" s="70" t="s">
        <v>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0271-7695-4CBA-B27A-20F3FE0DA67C}">
  <dimension ref="A1:P64"/>
  <sheetViews>
    <sheetView topLeftCell="B1" workbookViewId="0">
      <selection activeCell="H7" sqref="H7"/>
    </sheetView>
  </sheetViews>
  <sheetFormatPr defaultRowHeight="15" x14ac:dyDescent="0.25"/>
  <cols>
    <col min="1" max="1" width="31" customWidth="1"/>
    <col min="2" max="6" width="20.7109375" customWidth="1"/>
    <col min="8" max="8" width="12.7109375" customWidth="1"/>
    <col min="9" max="9" width="38" customWidth="1"/>
  </cols>
  <sheetData>
    <row r="1" spans="1:9" ht="15.75" x14ac:dyDescent="0.25">
      <c r="A1" s="82" t="s">
        <v>17</v>
      </c>
      <c r="B1" s="81"/>
      <c r="C1" s="81"/>
      <c r="D1" s="81"/>
      <c r="E1" s="81"/>
      <c r="F1" s="81"/>
      <c r="H1" s="82" t="s">
        <v>18</v>
      </c>
      <c r="I1" s="81"/>
    </row>
    <row r="2" spans="1:9" x14ac:dyDescent="0.25">
      <c r="A2" s="52" t="s">
        <v>16</v>
      </c>
      <c r="B2" s="53"/>
      <c r="C2" s="53"/>
      <c r="D2" s="53">
        <v>2020</v>
      </c>
      <c r="E2" s="53"/>
      <c r="F2" s="53"/>
      <c r="H2" s="54" t="s">
        <v>19</v>
      </c>
      <c r="I2" s="55" t="s">
        <v>98</v>
      </c>
    </row>
    <row r="3" spans="1:9" x14ac:dyDescent="0.25">
      <c r="A3" s="56"/>
      <c r="B3" s="57" t="s">
        <v>78</v>
      </c>
      <c r="C3" s="57" t="s">
        <v>79</v>
      </c>
      <c r="D3" s="57" t="s">
        <v>80</v>
      </c>
      <c r="E3" s="57" t="s">
        <v>81</v>
      </c>
      <c r="F3" s="57" t="s">
        <v>82</v>
      </c>
      <c r="H3" s="54"/>
      <c r="I3" s="58"/>
    </row>
    <row r="4" spans="1:9" x14ac:dyDescent="0.25">
      <c r="A4" s="59" t="s">
        <v>83</v>
      </c>
      <c r="B4" s="60">
        <v>0.5</v>
      </c>
      <c r="C4" s="60">
        <v>1.2</v>
      </c>
      <c r="D4" s="60">
        <v>2.1</v>
      </c>
      <c r="E4" s="60">
        <v>2.6</v>
      </c>
      <c r="F4" s="60">
        <v>4.3</v>
      </c>
      <c r="H4" s="54" t="s">
        <v>20</v>
      </c>
      <c r="I4" s="58" t="s">
        <v>84</v>
      </c>
    </row>
    <row r="5" spans="1:9" x14ac:dyDescent="0.25">
      <c r="A5" s="59" t="s">
        <v>93</v>
      </c>
      <c r="B5" s="60">
        <v>0.7</v>
      </c>
      <c r="C5" s="60">
        <v>1</v>
      </c>
      <c r="D5" s="60">
        <v>1.4</v>
      </c>
      <c r="E5" s="60">
        <v>1.8</v>
      </c>
      <c r="F5" s="60">
        <v>3.3</v>
      </c>
      <c r="H5" s="54"/>
      <c r="I5" s="61"/>
    </row>
    <row r="6" spans="1:9" x14ac:dyDescent="0.25">
      <c r="A6" s="59" t="s">
        <v>94</v>
      </c>
      <c r="B6" s="60">
        <v>0.4</v>
      </c>
      <c r="C6" s="60">
        <v>1</v>
      </c>
      <c r="D6" s="60">
        <v>1.7</v>
      </c>
      <c r="E6" s="60">
        <v>2.5</v>
      </c>
      <c r="F6" s="60">
        <v>4.3</v>
      </c>
    </row>
    <row r="7" spans="1:9" x14ac:dyDescent="0.25">
      <c r="A7" s="59" t="s">
        <v>95</v>
      </c>
      <c r="B7" s="60">
        <v>0.3</v>
      </c>
      <c r="C7" s="60">
        <v>1.3</v>
      </c>
      <c r="D7" s="60">
        <v>2.2999999999999998</v>
      </c>
      <c r="E7" s="60">
        <v>2.8</v>
      </c>
      <c r="F7" s="60">
        <v>5</v>
      </c>
      <c r="H7" s="62" t="str">
        <f>HYPERLINK("#'OVERZICHT'!A1", "Link naar overzicht")</f>
        <v>Link naar overzicht</v>
      </c>
    </row>
    <row r="8" spans="1:9" x14ac:dyDescent="0.25">
      <c r="A8" s="59" t="s">
        <v>96</v>
      </c>
      <c r="B8" s="60">
        <v>0.5</v>
      </c>
      <c r="C8" s="60">
        <v>2</v>
      </c>
      <c r="D8" s="60">
        <v>2.4</v>
      </c>
      <c r="E8" s="60">
        <v>2.8</v>
      </c>
      <c r="F8" s="60">
        <v>4.3</v>
      </c>
    </row>
    <row r="9" spans="1:9" x14ac:dyDescent="0.25">
      <c r="A9" s="59" t="s">
        <v>97</v>
      </c>
      <c r="B9" s="60">
        <v>0.8</v>
      </c>
      <c r="C9" s="60">
        <v>1.9</v>
      </c>
      <c r="D9" s="60">
        <v>2.2999999999999998</v>
      </c>
      <c r="E9" s="60">
        <v>2.7</v>
      </c>
      <c r="F9" s="60">
        <v>3.7</v>
      </c>
    </row>
    <row r="10" spans="1:9" x14ac:dyDescent="0.25">
      <c r="A10" s="59" t="s">
        <v>85</v>
      </c>
      <c r="B10" s="60">
        <v>1.3</v>
      </c>
      <c r="C10" s="60">
        <v>2.1</v>
      </c>
      <c r="D10" s="60">
        <v>2.4</v>
      </c>
      <c r="E10" s="60">
        <v>2.8</v>
      </c>
      <c r="F10" s="60">
        <v>4.5999999999999996</v>
      </c>
    </row>
    <row r="11" spans="1:9" x14ac:dyDescent="0.25">
      <c r="A11" s="59" t="s">
        <v>86</v>
      </c>
      <c r="B11" s="60">
        <v>0.6</v>
      </c>
      <c r="C11" s="60">
        <v>1</v>
      </c>
      <c r="D11" s="60">
        <v>1.2</v>
      </c>
      <c r="E11" s="60">
        <v>1.7</v>
      </c>
      <c r="F11" s="60">
        <v>3.1</v>
      </c>
    </row>
    <row r="12" spans="1:9" x14ac:dyDescent="0.25">
      <c r="A12" s="59" t="s">
        <v>87</v>
      </c>
      <c r="B12" s="60">
        <v>0.2</v>
      </c>
      <c r="C12" s="60">
        <v>0.6</v>
      </c>
      <c r="D12" s="60">
        <v>1</v>
      </c>
      <c r="E12" s="60">
        <v>1.4</v>
      </c>
      <c r="F12" s="60">
        <v>2.8</v>
      </c>
    </row>
    <row r="13" spans="1:9" x14ac:dyDescent="0.25">
      <c r="A13" s="59" t="s">
        <v>88</v>
      </c>
      <c r="B13" s="60">
        <v>0.5</v>
      </c>
      <c r="C13" s="60">
        <v>1.5</v>
      </c>
      <c r="D13" s="60">
        <v>2.2999999999999998</v>
      </c>
      <c r="E13" s="60">
        <v>2.8</v>
      </c>
      <c r="F13" s="60">
        <v>4.5999999999999996</v>
      </c>
    </row>
    <row r="14" spans="1:9" x14ac:dyDescent="0.25">
      <c r="A14" s="59" t="s">
        <v>89</v>
      </c>
      <c r="B14" s="60">
        <v>0.5</v>
      </c>
      <c r="C14" s="60">
        <v>1.1000000000000001</v>
      </c>
      <c r="D14" s="60">
        <v>1.8</v>
      </c>
      <c r="E14" s="60">
        <v>2.4</v>
      </c>
      <c r="F14" s="60">
        <v>3.4</v>
      </c>
    </row>
    <row r="15" spans="1:9" x14ac:dyDescent="0.25">
      <c r="A15" s="59" t="s">
        <v>90</v>
      </c>
      <c r="B15" s="60">
        <v>0.5</v>
      </c>
      <c r="C15" s="60">
        <v>1.5</v>
      </c>
      <c r="D15" s="60">
        <v>2.2000000000000002</v>
      </c>
      <c r="E15" s="60">
        <v>3</v>
      </c>
      <c r="F15" s="60">
        <v>5</v>
      </c>
    </row>
    <row r="16" spans="1:9" x14ac:dyDescent="0.25">
      <c r="A16" s="59" t="s">
        <v>91</v>
      </c>
      <c r="B16" s="60">
        <v>0.8</v>
      </c>
      <c r="C16" s="60">
        <v>2</v>
      </c>
      <c r="D16" s="60">
        <v>2.5</v>
      </c>
      <c r="E16" s="60">
        <v>3.6</v>
      </c>
      <c r="F16" s="60">
        <v>5.0999999999999996</v>
      </c>
    </row>
    <row r="17" spans="1:16" x14ac:dyDescent="0.25">
      <c r="A17" s="63" t="s">
        <v>92</v>
      </c>
      <c r="B17" s="64">
        <v>1</v>
      </c>
      <c r="C17" s="64">
        <v>1.7</v>
      </c>
      <c r="D17" s="64">
        <v>2.2999999999999998</v>
      </c>
      <c r="E17" s="64">
        <v>2.6</v>
      </c>
      <c r="F17" s="64">
        <v>3.4</v>
      </c>
    </row>
    <row r="19" spans="1:16" x14ac:dyDescent="0.25">
      <c r="A19" s="65" t="s">
        <v>16</v>
      </c>
      <c r="B19" s="76"/>
      <c r="C19" s="76"/>
      <c r="D19" s="76">
        <v>2021</v>
      </c>
      <c r="E19" s="76"/>
      <c r="F19" s="76"/>
    </row>
    <row r="20" spans="1:16" x14ac:dyDescent="0.25">
      <c r="A20" s="73"/>
      <c r="B20" s="77" t="s">
        <v>78</v>
      </c>
      <c r="C20" s="77" t="s">
        <v>79</v>
      </c>
      <c r="D20" s="77" t="s">
        <v>80</v>
      </c>
      <c r="E20" s="77" t="s">
        <v>81</v>
      </c>
      <c r="F20" s="77" t="s">
        <v>82</v>
      </c>
    </row>
    <row r="21" spans="1:16" x14ac:dyDescent="0.25">
      <c r="A21" s="74" t="s">
        <v>83</v>
      </c>
      <c r="B21" s="78">
        <v>-0.3</v>
      </c>
      <c r="C21" s="78">
        <v>0.7</v>
      </c>
      <c r="D21" s="78">
        <v>1.2</v>
      </c>
      <c r="E21" s="78">
        <v>1.7</v>
      </c>
      <c r="F21" s="78">
        <v>2.2999999999999998</v>
      </c>
      <c r="H21" s="72"/>
      <c r="I21" s="72"/>
      <c r="J21" s="72"/>
      <c r="K21" s="72"/>
      <c r="L21" s="72"/>
      <c r="M21" s="66"/>
      <c r="N21" s="66"/>
      <c r="O21" s="66"/>
      <c r="P21" s="66"/>
    </row>
    <row r="22" spans="1:16" x14ac:dyDescent="0.25">
      <c r="A22" s="74" t="s">
        <v>93</v>
      </c>
      <c r="B22" s="78">
        <v>0.2</v>
      </c>
      <c r="C22" s="78">
        <v>0.7</v>
      </c>
      <c r="D22" s="78">
        <v>0.9</v>
      </c>
      <c r="E22" s="78">
        <v>1.4</v>
      </c>
      <c r="F22" s="78">
        <v>1.9</v>
      </c>
      <c r="H22" s="72"/>
      <c r="I22" s="72"/>
      <c r="J22" s="72"/>
      <c r="K22" s="72"/>
      <c r="L22" s="72"/>
      <c r="M22" s="66"/>
      <c r="N22" s="66"/>
      <c r="O22" s="66"/>
      <c r="P22" s="66"/>
    </row>
    <row r="23" spans="1:16" x14ac:dyDescent="0.25">
      <c r="A23" s="74" t="s">
        <v>94</v>
      </c>
      <c r="B23" s="78">
        <v>-0.2</v>
      </c>
      <c r="C23" s="78">
        <v>0.6</v>
      </c>
      <c r="D23" s="78">
        <v>1</v>
      </c>
      <c r="E23" s="78">
        <v>1.7</v>
      </c>
      <c r="F23" s="78">
        <v>2.2999999999999998</v>
      </c>
      <c r="H23" s="72"/>
      <c r="I23" s="72"/>
      <c r="J23" s="72"/>
      <c r="K23" s="72"/>
      <c r="L23" s="72"/>
      <c r="M23" s="66"/>
      <c r="N23" s="66"/>
      <c r="O23" s="66"/>
      <c r="P23" s="66"/>
    </row>
    <row r="24" spans="1:16" x14ac:dyDescent="0.25">
      <c r="A24" s="74" t="s">
        <v>95</v>
      </c>
      <c r="B24" s="78">
        <v>-0.3</v>
      </c>
      <c r="C24" s="78">
        <v>0.6</v>
      </c>
      <c r="D24" s="78">
        <v>1.4</v>
      </c>
      <c r="E24" s="78">
        <v>1.8</v>
      </c>
      <c r="F24" s="78">
        <v>2.4</v>
      </c>
      <c r="H24" s="72"/>
      <c r="I24" s="72"/>
      <c r="J24" s="72"/>
      <c r="K24" s="72"/>
      <c r="L24" s="72"/>
      <c r="M24" s="66"/>
      <c r="N24" s="66"/>
      <c r="O24" s="66"/>
      <c r="P24" s="66"/>
    </row>
    <row r="25" spans="1:16" x14ac:dyDescent="0.25">
      <c r="A25" s="74" t="s">
        <v>96</v>
      </c>
      <c r="B25" s="78">
        <v>-0.4</v>
      </c>
      <c r="C25" s="78">
        <v>0.9</v>
      </c>
      <c r="D25" s="78">
        <v>1.5</v>
      </c>
      <c r="E25" s="78">
        <v>1.9</v>
      </c>
      <c r="F25" s="78">
        <v>2.2999999999999998</v>
      </c>
      <c r="H25" s="72"/>
      <c r="I25" s="72"/>
      <c r="J25" s="72"/>
      <c r="K25" s="72"/>
      <c r="L25" s="72"/>
      <c r="M25" s="66"/>
      <c r="N25" s="66"/>
      <c r="O25" s="66"/>
      <c r="P25" s="66"/>
    </row>
    <row r="26" spans="1:16" x14ac:dyDescent="0.25">
      <c r="A26" s="74" t="s">
        <v>97</v>
      </c>
      <c r="B26" s="78">
        <v>-0.5</v>
      </c>
      <c r="C26" s="78">
        <v>0.6</v>
      </c>
      <c r="D26" s="78">
        <v>1.1000000000000001</v>
      </c>
      <c r="E26" s="78">
        <v>1.6</v>
      </c>
      <c r="F26" s="78">
        <v>2.2000000000000002</v>
      </c>
      <c r="H26" s="72"/>
      <c r="I26" s="72"/>
      <c r="J26" s="72"/>
      <c r="K26" s="72"/>
      <c r="L26" s="72"/>
      <c r="M26" s="66"/>
      <c r="N26" s="66"/>
      <c r="O26" s="66"/>
      <c r="P26" s="66"/>
    </row>
    <row r="27" spans="1:16" x14ac:dyDescent="0.25">
      <c r="A27" s="74" t="s">
        <v>85</v>
      </c>
      <c r="B27" s="78">
        <v>0.2</v>
      </c>
      <c r="C27" s="78">
        <v>1.1000000000000001</v>
      </c>
      <c r="D27" s="78">
        <v>1.5</v>
      </c>
      <c r="E27" s="78">
        <v>1.9</v>
      </c>
      <c r="F27" s="78">
        <v>2.4</v>
      </c>
      <c r="H27" s="72"/>
      <c r="I27" s="72"/>
      <c r="J27" s="72"/>
      <c r="K27" s="72"/>
      <c r="L27" s="72"/>
      <c r="M27" s="66"/>
      <c r="N27" s="66"/>
      <c r="O27" s="66"/>
      <c r="P27" s="66"/>
    </row>
    <row r="28" spans="1:16" x14ac:dyDescent="0.25">
      <c r="A28" s="74" t="s">
        <v>86</v>
      </c>
      <c r="B28" s="78">
        <v>0.3</v>
      </c>
      <c r="C28" s="78">
        <v>0.7</v>
      </c>
      <c r="D28" s="78">
        <v>0.9</v>
      </c>
      <c r="E28" s="78">
        <v>1.3</v>
      </c>
      <c r="F28" s="78">
        <v>1.9</v>
      </c>
      <c r="H28" s="72"/>
      <c r="I28" s="72"/>
      <c r="J28" s="72"/>
      <c r="K28" s="72"/>
      <c r="L28" s="72"/>
      <c r="M28" s="66"/>
      <c r="N28" s="66"/>
      <c r="O28" s="66"/>
      <c r="P28" s="66"/>
    </row>
    <row r="29" spans="1:16" x14ac:dyDescent="0.25">
      <c r="A29" s="74" t="s">
        <v>87</v>
      </c>
      <c r="B29" s="78">
        <v>-0.7</v>
      </c>
      <c r="C29" s="78">
        <v>0.1</v>
      </c>
      <c r="D29" s="78">
        <v>0.6</v>
      </c>
      <c r="E29" s="78">
        <v>0.8</v>
      </c>
      <c r="F29" s="78">
        <v>1.2</v>
      </c>
      <c r="H29" s="72"/>
      <c r="I29" s="72"/>
      <c r="J29" s="72"/>
      <c r="K29" s="72"/>
      <c r="L29" s="72"/>
      <c r="M29" s="66"/>
      <c r="N29" s="66"/>
      <c r="O29" s="66"/>
      <c r="P29" s="66"/>
    </row>
    <row r="30" spans="1:16" x14ac:dyDescent="0.25">
      <c r="A30" s="74" t="s">
        <v>88</v>
      </c>
      <c r="B30" s="78">
        <v>-0.3</v>
      </c>
      <c r="C30" s="78">
        <v>0.7</v>
      </c>
      <c r="D30" s="78">
        <v>1.3</v>
      </c>
      <c r="E30" s="78">
        <v>1.7</v>
      </c>
      <c r="F30" s="78">
        <v>2.2000000000000002</v>
      </c>
      <c r="H30" s="72"/>
      <c r="I30" s="72"/>
      <c r="J30" s="72"/>
      <c r="K30" s="72"/>
      <c r="L30" s="72"/>
      <c r="M30" s="66"/>
      <c r="N30" s="66"/>
      <c r="O30" s="66"/>
      <c r="P30" s="66"/>
    </row>
    <row r="31" spans="1:16" x14ac:dyDescent="0.25">
      <c r="A31" s="74" t="s">
        <v>89</v>
      </c>
      <c r="B31" s="78">
        <v>-0.3</v>
      </c>
      <c r="C31" s="78">
        <v>0.7</v>
      </c>
      <c r="D31" s="78">
        <v>1.1000000000000001</v>
      </c>
      <c r="E31" s="78">
        <v>1.7</v>
      </c>
      <c r="F31" s="78">
        <v>2.2999999999999998</v>
      </c>
      <c r="H31" s="72"/>
      <c r="I31" s="72"/>
      <c r="J31" s="72"/>
      <c r="K31" s="72"/>
      <c r="L31" s="72"/>
      <c r="M31" s="66"/>
      <c r="N31" s="66"/>
      <c r="O31" s="66"/>
      <c r="P31" s="66"/>
    </row>
    <row r="32" spans="1:16" x14ac:dyDescent="0.25">
      <c r="A32" s="74" t="s">
        <v>90</v>
      </c>
      <c r="B32" s="78">
        <v>-0.6</v>
      </c>
      <c r="C32" s="78">
        <v>0.4</v>
      </c>
      <c r="D32" s="78">
        <v>0.9</v>
      </c>
      <c r="E32" s="78">
        <v>1.3</v>
      </c>
      <c r="F32" s="78">
        <v>2</v>
      </c>
      <c r="H32" s="72"/>
      <c r="I32" s="72"/>
      <c r="J32" s="72"/>
      <c r="K32" s="72"/>
      <c r="L32" s="72"/>
      <c r="M32" s="66"/>
      <c r="N32" s="66"/>
      <c r="O32" s="66"/>
      <c r="P32" s="66"/>
    </row>
    <row r="33" spans="1:16" x14ac:dyDescent="0.25">
      <c r="A33" s="74" t="s">
        <v>91</v>
      </c>
      <c r="B33" s="78">
        <v>0.1</v>
      </c>
      <c r="C33" s="78">
        <v>0.9</v>
      </c>
      <c r="D33" s="78">
        <v>1.3</v>
      </c>
      <c r="E33" s="78">
        <v>1.7</v>
      </c>
      <c r="F33" s="78">
        <v>2.2000000000000002</v>
      </c>
      <c r="H33" s="72"/>
      <c r="I33" s="72"/>
      <c r="J33" s="72"/>
      <c r="K33" s="72"/>
      <c r="L33" s="72"/>
      <c r="M33" s="66"/>
      <c r="N33" s="66"/>
      <c r="O33" s="66"/>
      <c r="P33" s="66"/>
    </row>
    <row r="34" spans="1:16" x14ac:dyDescent="0.25">
      <c r="A34" s="75" t="s">
        <v>92</v>
      </c>
      <c r="B34" s="79">
        <v>0</v>
      </c>
      <c r="C34" s="79">
        <v>0.9</v>
      </c>
      <c r="D34" s="79">
        <v>1.5</v>
      </c>
      <c r="E34" s="79">
        <v>1.8</v>
      </c>
      <c r="F34" s="79">
        <v>2.4</v>
      </c>
      <c r="H34" s="72"/>
      <c r="I34" s="72"/>
      <c r="J34" s="72"/>
      <c r="K34" s="72"/>
      <c r="L34" s="72"/>
      <c r="M34" s="66"/>
      <c r="N34" s="66"/>
      <c r="O34" s="66"/>
      <c r="P34" s="66"/>
    </row>
    <row r="35" spans="1:16" x14ac:dyDescent="0.25">
      <c r="H35" s="72"/>
      <c r="I35" s="72"/>
      <c r="J35" s="72"/>
      <c r="K35" s="72"/>
      <c r="L35" s="72"/>
      <c r="M35" s="66"/>
      <c r="N35" s="66"/>
      <c r="O35" s="66"/>
      <c r="P35" s="66"/>
    </row>
    <row r="36" spans="1:16" x14ac:dyDescent="0.25">
      <c r="B36" s="67"/>
      <c r="C36" s="67"/>
      <c r="D36" s="67"/>
      <c r="E36" s="67"/>
      <c r="F36" s="67"/>
      <c r="M36" s="66"/>
      <c r="N36" s="66"/>
      <c r="O36" s="66"/>
      <c r="P36" s="66"/>
    </row>
    <row r="37" spans="1:16" x14ac:dyDescent="0.25">
      <c r="B37" s="67"/>
      <c r="C37" s="67"/>
      <c r="D37" s="67"/>
      <c r="E37" s="67"/>
      <c r="F37" s="67"/>
      <c r="M37" s="66"/>
      <c r="N37" s="66"/>
      <c r="O37" s="66"/>
      <c r="P37" s="66"/>
    </row>
    <row r="38" spans="1:16" x14ac:dyDescent="0.25">
      <c r="B38" s="67"/>
      <c r="C38" s="67"/>
      <c r="D38" s="67"/>
      <c r="E38" s="67"/>
      <c r="F38" s="67"/>
      <c r="M38" s="66"/>
      <c r="N38" s="66"/>
      <c r="O38" s="66"/>
      <c r="P38" s="66"/>
    </row>
    <row r="39" spans="1:16" x14ac:dyDescent="0.25">
      <c r="B39" s="67"/>
      <c r="C39" s="67"/>
      <c r="D39" s="67"/>
      <c r="E39" s="67"/>
      <c r="F39" s="67"/>
      <c r="H39" s="72"/>
      <c r="I39" s="72"/>
      <c r="J39" s="72"/>
      <c r="K39" s="72"/>
      <c r="L39" s="72"/>
      <c r="M39" s="66"/>
      <c r="N39" s="66"/>
      <c r="O39" s="66"/>
      <c r="P39" s="66"/>
    </row>
    <row r="40" spans="1:16" x14ac:dyDescent="0.25">
      <c r="B40" s="67"/>
      <c r="C40" s="67"/>
      <c r="D40" s="67"/>
      <c r="E40" s="67"/>
      <c r="F40" s="67"/>
      <c r="H40" s="72"/>
      <c r="I40" s="72"/>
      <c r="J40" s="72"/>
      <c r="K40" s="72"/>
      <c r="L40" s="72"/>
      <c r="M40" s="66"/>
      <c r="N40" s="66"/>
      <c r="O40" s="66"/>
      <c r="P40" s="66"/>
    </row>
    <row r="41" spans="1:16" x14ac:dyDescent="0.25">
      <c r="B41" s="67"/>
      <c r="C41" s="67"/>
      <c r="D41" s="67"/>
      <c r="E41" s="67"/>
      <c r="F41" s="67"/>
      <c r="M41" s="66"/>
      <c r="N41" s="66"/>
      <c r="O41" s="66"/>
      <c r="P41" s="66"/>
    </row>
    <row r="42" spans="1:16" x14ac:dyDescent="0.25">
      <c r="B42" s="67"/>
      <c r="C42" s="67"/>
      <c r="D42" s="67"/>
      <c r="E42" s="67"/>
      <c r="F42" s="67"/>
      <c r="M42" s="66"/>
      <c r="N42" s="66"/>
      <c r="O42" s="66"/>
      <c r="P42" s="66"/>
    </row>
    <row r="43" spans="1:16" x14ac:dyDescent="0.25">
      <c r="B43" s="67"/>
      <c r="C43" s="67"/>
      <c r="D43" s="67"/>
      <c r="E43" s="67"/>
      <c r="F43" s="67"/>
      <c r="I43" s="66"/>
      <c r="J43" s="66"/>
      <c r="K43" s="66"/>
      <c r="L43" s="66"/>
      <c r="M43" s="66"/>
      <c r="N43" s="66"/>
      <c r="O43" s="66"/>
      <c r="P43" s="66"/>
    </row>
    <row r="44" spans="1:16" x14ac:dyDescent="0.25">
      <c r="B44" s="67"/>
      <c r="C44" s="67"/>
      <c r="D44" s="67"/>
      <c r="E44" s="67"/>
      <c r="F44" s="67"/>
      <c r="I44" s="66"/>
      <c r="J44" s="66"/>
      <c r="K44" s="66"/>
      <c r="L44" s="66"/>
      <c r="M44" s="66"/>
      <c r="N44" s="66"/>
      <c r="O44" s="66"/>
      <c r="P44" s="66"/>
    </row>
    <row r="45" spans="1:16" x14ac:dyDescent="0.25">
      <c r="B45" s="67"/>
      <c r="C45" s="67"/>
      <c r="D45" s="67"/>
      <c r="E45" s="67"/>
      <c r="F45" s="67"/>
      <c r="I45" s="66"/>
      <c r="J45" s="66"/>
      <c r="K45" s="66"/>
      <c r="L45" s="66"/>
      <c r="M45" s="66"/>
      <c r="N45" s="66"/>
      <c r="O45" s="66"/>
      <c r="P45" s="66"/>
    </row>
    <row r="46" spans="1:16" x14ac:dyDescent="0.25">
      <c r="B46" s="67"/>
      <c r="C46" s="67"/>
      <c r="D46" s="67"/>
      <c r="E46" s="67"/>
      <c r="F46" s="67"/>
      <c r="I46" s="66"/>
      <c r="J46" s="66"/>
      <c r="K46" s="66"/>
      <c r="L46" s="66"/>
      <c r="M46" s="66"/>
      <c r="N46" s="66"/>
      <c r="O46" s="66"/>
      <c r="P46" s="66"/>
    </row>
    <row r="47" spans="1:16" x14ac:dyDescent="0.25">
      <c r="B47" s="67"/>
      <c r="C47" s="67"/>
      <c r="D47" s="67"/>
      <c r="E47" s="67"/>
      <c r="F47" s="67"/>
    </row>
    <row r="48" spans="1:16" x14ac:dyDescent="0.25">
      <c r="B48" s="67"/>
      <c r="C48" s="67"/>
      <c r="D48" s="67"/>
      <c r="E48" s="67"/>
      <c r="F48" s="67"/>
    </row>
    <row r="49" spans="2:6" x14ac:dyDescent="0.25">
      <c r="B49" s="67"/>
      <c r="C49" s="67"/>
      <c r="D49" s="67"/>
      <c r="E49" s="67"/>
      <c r="F49" s="67"/>
    </row>
    <row r="50" spans="2:6" x14ac:dyDescent="0.25">
      <c r="B50" s="67"/>
      <c r="C50" s="67"/>
      <c r="D50" s="67"/>
      <c r="E50" s="67"/>
      <c r="F50" s="67"/>
    </row>
    <row r="51" spans="2:6" x14ac:dyDescent="0.25">
      <c r="B51" s="67"/>
      <c r="C51" s="67"/>
      <c r="D51" s="67"/>
      <c r="E51" s="67"/>
      <c r="F51" s="67"/>
    </row>
    <row r="52" spans="2:6" x14ac:dyDescent="0.25">
      <c r="B52" s="67"/>
      <c r="C52" s="67"/>
      <c r="D52" s="67"/>
      <c r="E52" s="67"/>
      <c r="F52" s="67"/>
    </row>
    <row r="53" spans="2:6" x14ac:dyDescent="0.25">
      <c r="B53" s="67"/>
      <c r="C53" s="67"/>
      <c r="D53" s="67"/>
      <c r="E53" s="67"/>
      <c r="F53" s="67"/>
    </row>
    <row r="54" spans="2:6" x14ac:dyDescent="0.25">
      <c r="B54" s="67"/>
      <c r="C54" s="67"/>
      <c r="D54" s="67"/>
      <c r="E54" s="67"/>
      <c r="F54" s="67"/>
    </row>
    <row r="55" spans="2:6" x14ac:dyDescent="0.25">
      <c r="B55" s="67"/>
      <c r="C55" s="67"/>
      <c r="D55" s="67"/>
      <c r="E55" s="67"/>
      <c r="F55" s="67"/>
    </row>
    <row r="56" spans="2:6" x14ac:dyDescent="0.25">
      <c r="B56" s="67"/>
      <c r="C56" s="67"/>
      <c r="D56" s="67"/>
      <c r="E56" s="67"/>
      <c r="F56" s="67"/>
    </row>
    <row r="57" spans="2:6" x14ac:dyDescent="0.25">
      <c r="B57" s="67"/>
      <c r="C57" s="67"/>
      <c r="D57" s="67"/>
      <c r="E57" s="67"/>
      <c r="F57" s="67"/>
    </row>
    <row r="58" spans="2:6" x14ac:dyDescent="0.25">
      <c r="B58" s="67"/>
      <c r="C58" s="67"/>
      <c r="D58" s="67"/>
      <c r="E58" s="67"/>
      <c r="F58" s="67"/>
    </row>
    <row r="59" spans="2:6" x14ac:dyDescent="0.25">
      <c r="B59" s="67"/>
      <c r="C59" s="67"/>
      <c r="D59" s="67"/>
      <c r="E59" s="67"/>
      <c r="F59" s="67"/>
    </row>
    <row r="60" spans="2:6" x14ac:dyDescent="0.25">
      <c r="B60" s="67"/>
      <c r="C60" s="67"/>
      <c r="D60" s="67"/>
      <c r="E60" s="67"/>
      <c r="F60" s="67"/>
    </row>
    <row r="61" spans="2:6" x14ac:dyDescent="0.25">
      <c r="B61" s="67"/>
      <c r="C61" s="67"/>
      <c r="D61" s="67"/>
      <c r="E61" s="67"/>
      <c r="F61" s="67"/>
    </row>
    <row r="62" spans="2:6" x14ac:dyDescent="0.25">
      <c r="B62" s="67"/>
      <c r="C62" s="67"/>
      <c r="D62" s="67"/>
      <c r="E62" s="67"/>
      <c r="F62" s="67"/>
    </row>
    <row r="63" spans="2:6" x14ac:dyDescent="0.25">
      <c r="B63" s="67"/>
      <c r="C63" s="67"/>
      <c r="D63" s="67"/>
      <c r="E63" s="67"/>
      <c r="F63" s="67"/>
    </row>
    <row r="64" spans="2:6" x14ac:dyDescent="0.25">
      <c r="B64" s="67"/>
      <c r="C64" s="67"/>
      <c r="D64" s="67"/>
      <c r="E64" s="67"/>
      <c r="F64" s="67"/>
    </row>
  </sheetData>
  <mergeCells count="2">
    <mergeCell ref="A1:F1"/>
    <mergeCell ref="H1:I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workbookViewId="0">
      <selection activeCell="E5" sqref="E5"/>
    </sheetView>
  </sheetViews>
  <sheetFormatPr defaultRowHeight="15" x14ac:dyDescent="0.25"/>
  <cols>
    <col min="1" max="1" width="4.7109375" customWidth="1"/>
    <col min="2" max="2" width="9.7109375" customWidth="1"/>
    <col min="3" max="3" width="21.7109375" customWidth="1"/>
    <col min="5" max="5" width="12.7109375" customWidth="1"/>
    <col min="6" max="6" width="24.7109375" customWidth="1"/>
  </cols>
  <sheetData>
    <row r="1" spans="1:6" ht="15.75" x14ac:dyDescent="0.25">
      <c r="A1" s="80" t="s">
        <v>17</v>
      </c>
      <c r="B1" s="81"/>
      <c r="C1" s="81"/>
      <c r="E1" s="80" t="s">
        <v>18</v>
      </c>
      <c r="F1" s="81"/>
    </row>
    <row r="2" spans="1:6" x14ac:dyDescent="0.25">
      <c r="A2" s="8" t="s">
        <v>16</v>
      </c>
      <c r="B2" s="8" t="s">
        <v>59</v>
      </c>
      <c r="C2" s="8" t="s">
        <v>60</v>
      </c>
      <c r="E2" s="14" t="s">
        <v>19</v>
      </c>
      <c r="F2" s="9" t="s">
        <v>11</v>
      </c>
    </row>
    <row r="3" spans="1:6" x14ac:dyDescent="0.25">
      <c r="A3" s="38" t="s">
        <v>61</v>
      </c>
      <c r="B3" s="38">
        <v>-2.9</v>
      </c>
      <c r="C3" s="38">
        <v>-0.8</v>
      </c>
      <c r="E3" s="14" t="s">
        <v>20</v>
      </c>
      <c r="F3" s="10" t="s">
        <v>70</v>
      </c>
    </row>
    <row r="4" spans="1:6" x14ac:dyDescent="0.25">
      <c r="A4" s="37" t="s">
        <v>62</v>
      </c>
      <c r="B4" s="37">
        <v>-2.2000000000000002</v>
      </c>
      <c r="C4" s="37">
        <v>-0.6</v>
      </c>
    </row>
    <row r="5" spans="1:6" x14ac:dyDescent="0.25">
      <c r="A5" s="37" t="s">
        <v>63</v>
      </c>
      <c r="B5" s="37">
        <v>-2</v>
      </c>
      <c r="C5" s="37">
        <v>-0.9</v>
      </c>
      <c r="E5" s="15" t="str">
        <f>HYPERLINK("#'OVERZICHT'!A1", "Link naar overzicht")</f>
        <v>Link naar overzicht</v>
      </c>
    </row>
    <row r="6" spans="1:6" x14ac:dyDescent="0.25">
      <c r="A6" s="37" t="s">
        <v>64</v>
      </c>
      <c r="B6" s="37">
        <v>0.02</v>
      </c>
      <c r="C6" s="37">
        <v>0.4</v>
      </c>
    </row>
    <row r="7" spans="1:6" x14ac:dyDescent="0.25">
      <c r="A7" s="37" t="s">
        <v>65</v>
      </c>
      <c r="B7" s="37">
        <v>1.3</v>
      </c>
      <c r="C7" s="37">
        <v>0.7</v>
      </c>
    </row>
    <row r="8" spans="1:6" x14ac:dyDescent="0.25">
      <c r="A8" s="37" t="s">
        <v>66</v>
      </c>
      <c r="B8" s="37">
        <v>1.5</v>
      </c>
      <c r="C8" s="37">
        <v>0.8</v>
      </c>
    </row>
    <row r="9" spans="1:6" x14ac:dyDescent="0.25">
      <c r="A9" s="37" t="s">
        <v>67</v>
      </c>
      <c r="B9" s="37">
        <v>1.7</v>
      </c>
      <c r="C9" s="37">
        <v>1</v>
      </c>
    </row>
    <row r="10" spans="1:6" x14ac:dyDescent="0.25">
      <c r="A10" s="37" t="s">
        <v>68</v>
      </c>
      <c r="B10" s="37">
        <v>1.1000000000000001</v>
      </c>
      <c r="C10" s="37">
        <v>0.8</v>
      </c>
    </row>
    <row r="11" spans="1:6" x14ac:dyDescent="0.25">
      <c r="A11" s="39" t="s">
        <v>69</v>
      </c>
      <c r="B11" s="39">
        <v>0.1</v>
      </c>
      <c r="C11" s="39">
        <v>-0.1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"/>
  <sheetViews>
    <sheetView workbookViewId="0">
      <selection activeCell="D5" sqref="D5"/>
    </sheetView>
  </sheetViews>
  <sheetFormatPr defaultRowHeight="15" x14ac:dyDescent="0.25"/>
  <cols>
    <col min="1" max="1" width="7.5703125" customWidth="1"/>
    <col min="2" max="2" width="15.7109375" customWidth="1"/>
    <col min="4" max="4" width="12.7109375" customWidth="1"/>
    <col min="5" max="5" width="15.7109375" customWidth="1"/>
  </cols>
  <sheetData>
    <row r="1" spans="1:5" ht="15.75" x14ac:dyDescent="0.25">
      <c r="A1" s="80" t="s">
        <v>17</v>
      </c>
      <c r="B1" s="81"/>
      <c r="D1" s="80" t="s">
        <v>18</v>
      </c>
      <c r="E1" s="81"/>
    </row>
    <row r="2" spans="1:5" x14ac:dyDescent="0.25">
      <c r="A2" s="8" t="s">
        <v>16</v>
      </c>
      <c r="B2" s="8" t="s">
        <v>71</v>
      </c>
      <c r="D2" s="14" t="s">
        <v>19</v>
      </c>
      <c r="E2" s="9" t="s">
        <v>12</v>
      </c>
    </row>
    <row r="3" spans="1:5" x14ac:dyDescent="0.25">
      <c r="A3" s="41">
        <v>2013</v>
      </c>
      <c r="B3" s="41">
        <v>67.7</v>
      </c>
      <c r="D3" s="14" t="s">
        <v>20</v>
      </c>
      <c r="E3" s="10" t="s">
        <v>72</v>
      </c>
    </row>
    <row r="4" spans="1:5" x14ac:dyDescent="0.25">
      <c r="A4" s="40">
        <v>2014</v>
      </c>
      <c r="B4" s="40">
        <v>67.8</v>
      </c>
    </row>
    <row r="5" spans="1:5" x14ac:dyDescent="0.25">
      <c r="A5" s="40">
        <v>2015</v>
      </c>
      <c r="B5" s="40">
        <v>64.599999999999994</v>
      </c>
      <c r="D5" s="15" t="str">
        <f>HYPERLINK("#'OVERZICHT'!A1", "Link naar overzicht")</f>
        <v>Link naar overzicht</v>
      </c>
    </row>
    <row r="6" spans="1:5" x14ac:dyDescent="0.25">
      <c r="A6" s="40">
        <v>2016</v>
      </c>
      <c r="B6" s="40">
        <v>61.9</v>
      </c>
    </row>
    <row r="7" spans="1:5" x14ac:dyDescent="0.25">
      <c r="A7" s="40">
        <v>2017</v>
      </c>
      <c r="B7" s="40">
        <v>56.9</v>
      </c>
    </row>
    <row r="8" spans="1:5" x14ac:dyDescent="0.25">
      <c r="A8" s="40">
        <v>2018</v>
      </c>
      <c r="B8" s="40">
        <v>52.4</v>
      </c>
    </row>
    <row r="9" spans="1:5" x14ac:dyDescent="0.25">
      <c r="A9" s="40">
        <v>2019</v>
      </c>
      <c r="B9" s="40">
        <v>48.8</v>
      </c>
    </row>
    <row r="10" spans="1:5" x14ac:dyDescent="0.25">
      <c r="A10" s="40">
        <v>2020</v>
      </c>
      <c r="B10" s="40">
        <v>46.3</v>
      </c>
    </row>
    <row r="11" spans="1:5" x14ac:dyDescent="0.25">
      <c r="A11" s="42">
        <v>2021</v>
      </c>
      <c r="B11" s="42">
        <v>45.2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workbookViewId="0">
      <selection activeCell="G5" sqref="G5"/>
    </sheetView>
  </sheetViews>
  <sheetFormatPr defaultRowHeight="15" x14ac:dyDescent="0.25"/>
  <cols>
    <col min="1" max="1" width="7.7109375" customWidth="1"/>
    <col min="2" max="2" width="40.7109375" customWidth="1"/>
    <col min="3" max="3" width="36.7109375" customWidth="1"/>
    <col min="4" max="5" width="33.7109375" customWidth="1"/>
    <col min="7" max="7" width="12.7109375" customWidth="1"/>
    <col min="8" max="8" width="33.7109375" customWidth="1"/>
  </cols>
  <sheetData>
    <row r="1" spans="1:8" ht="15.75" x14ac:dyDescent="0.25">
      <c r="A1" s="80" t="s">
        <v>17</v>
      </c>
      <c r="B1" s="81"/>
      <c r="C1" s="81"/>
      <c r="D1" s="81"/>
      <c r="E1" s="81"/>
      <c r="G1" s="80" t="s">
        <v>18</v>
      </c>
      <c r="H1" s="81"/>
    </row>
    <row r="2" spans="1:8" x14ac:dyDescent="0.25">
      <c r="A2" s="8" t="s">
        <v>16</v>
      </c>
      <c r="B2" s="8" t="s">
        <v>73</v>
      </c>
      <c r="C2" s="8" t="s">
        <v>74</v>
      </c>
      <c r="D2" s="8" t="s">
        <v>75</v>
      </c>
      <c r="E2" s="8" t="s">
        <v>76</v>
      </c>
      <c r="G2" s="14" t="s">
        <v>19</v>
      </c>
      <c r="H2" s="9" t="s">
        <v>13</v>
      </c>
    </row>
    <row r="3" spans="1:8" x14ac:dyDescent="0.25">
      <c r="A3" s="44">
        <v>2018</v>
      </c>
      <c r="B3" s="44">
        <v>12936.484041853</v>
      </c>
      <c r="C3" s="44">
        <v>12936.484041853</v>
      </c>
      <c r="D3" s="44">
        <v>9660.8223999999991</v>
      </c>
      <c r="E3" s="44">
        <v>9660.8223850676404</v>
      </c>
      <c r="G3" s="14" t="s">
        <v>20</v>
      </c>
      <c r="H3" s="10" t="s">
        <v>72</v>
      </c>
    </row>
    <row r="4" spans="1:8" x14ac:dyDescent="0.25">
      <c r="A4" s="43">
        <v>2019</v>
      </c>
      <c r="B4" s="43">
        <v>13042.8639540565</v>
      </c>
      <c r="C4" s="43">
        <v>13043.578914579401</v>
      </c>
      <c r="D4" s="43">
        <v>9779.7374999999993</v>
      </c>
      <c r="E4" s="43">
        <v>9780.3834818901796</v>
      </c>
    </row>
    <row r="5" spans="1:8" x14ac:dyDescent="0.25">
      <c r="A5" s="43">
        <v>2020</v>
      </c>
      <c r="B5" s="43">
        <v>13136.9487868738</v>
      </c>
      <c r="C5" s="43">
        <v>13103.611766489799</v>
      </c>
      <c r="D5" s="43">
        <v>9891.0377000000008</v>
      </c>
      <c r="E5" s="43">
        <v>9870.1333656641491</v>
      </c>
      <c r="G5" s="15" t="str">
        <f>HYPERLINK("#'OVERZICHT'!A1", "Link naar overzicht")</f>
        <v>Link naar overzicht</v>
      </c>
    </row>
    <row r="6" spans="1:8" x14ac:dyDescent="0.25">
      <c r="A6" s="43">
        <v>2021</v>
      </c>
      <c r="B6" s="43">
        <v>13237.0631201013</v>
      </c>
      <c r="C6" s="43">
        <v>13153.3452148667</v>
      </c>
      <c r="D6" s="43">
        <v>9991.0493000000006</v>
      </c>
      <c r="E6" s="43">
        <v>9938.9092555056905</v>
      </c>
    </row>
    <row r="7" spans="1:8" x14ac:dyDescent="0.25">
      <c r="A7" s="43">
        <v>2022</v>
      </c>
      <c r="B7" s="43">
        <v>13279.035274801299</v>
      </c>
      <c r="C7" s="43">
        <v>13134.811849310699</v>
      </c>
      <c r="D7" s="43">
        <v>10090.9421</v>
      </c>
      <c r="E7" s="43">
        <v>9994.0578606652507</v>
      </c>
    </row>
    <row r="8" spans="1:8" x14ac:dyDescent="0.25">
      <c r="A8" s="43">
        <v>2023</v>
      </c>
      <c r="B8" s="43">
        <v>13313.715825167999</v>
      </c>
      <c r="C8" s="43">
        <v>13118.1492971231</v>
      </c>
      <c r="D8" s="43">
        <v>10183.458199999999</v>
      </c>
      <c r="E8" s="43">
        <v>10041.4985501313</v>
      </c>
    </row>
    <row r="9" spans="1:8" x14ac:dyDescent="0.25">
      <c r="A9" s="43">
        <v>2024</v>
      </c>
      <c r="B9" s="43">
        <v>13353.239240077</v>
      </c>
      <c r="C9" s="43">
        <v>13112.805960214801</v>
      </c>
      <c r="D9" s="43">
        <v>10271.2621</v>
      </c>
      <c r="E9" s="43">
        <v>10109.5662259128</v>
      </c>
    </row>
    <row r="10" spans="1:8" x14ac:dyDescent="0.25">
      <c r="A10" s="45">
        <v>2025</v>
      </c>
      <c r="B10" s="45">
        <v>13388.1839286369</v>
      </c>
      <c r="C10" s="45">
        <v>13110.4614854999</v>
      </c>
      <c r="D10" s="45">
        <v>10336.456899999999</v>
      </c>
      <c r="E10" s="45">
        <v>10145.594385394999</v>
      </c>
    </row>
  </sheetData>
  <mergeCells count="2">
    <mergeCell ref="A1:E1"/>
    <mergeCell ref="G1:H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"/>
  <sheetViews>
    <sheetView workbookViewId="0">
      <selection activeCell="I5" sqref="I5"/>
    </sheetView>
  </sheetViews>
  <sheetFormatPr defaultRowHeight="15" x14ac:dyDescent="0.25"/>
  <cols>
    <col min="1" max="1" width="6.42578125" customWidth="1"/>
    <col min="2" max="2" width="20" customWidth="1"/>
    <col min="3" max="3" width="44.5703125" customWidth="1"/>
    <col min="4" max="4" width="42.28515625" customWidth="1"/>
    <col min="5" max="5" width="19.42578125" customWidth="1"/>
    <col min="6" max="7" width="42.28515625" customWidth="1"/>
    <col min="8" max="8" width="3.7109375" customWidth="1"/>
    <col min="9" max="9" width="12.7109375" customWidth="1"/>
    <col min="10" max="10" width="42.7109375" customWidth="1"/>
  </cols>
  <sheetData>
    <row r="1" spans="1:10" ht="15.75" x14ac:dyDescent="0.25">
      <c r="A1" s="83" t="s">
        <v>17</v>
      </c>
      <c r="B1" s="84"/>
      <c r="C1" s="84"/>
      <c r="D1" s="84"/>
      <c r="E1" s="84"/>
      <c r="F1" s="84"/>
      <c r="G1" s="84"/>
      <c r="I1" s="80" t="s">
        <v>18</v>
      </c>
      <c r="J1" s="81"/>
    </row>
    <row r="2" spans="1:10" x14ac:dyDescent="0.25">
      <c r="A2" s="8" t="s">
        <v>16</v>
      </c>
      <c r="B2" s="8" t="s">
        <v>100</v>
      </c>
      <c r="C2" s="8" t="s">
        <v>101</v>
      </c>
      <c r="D2" s="8" t="s">
        <v>102</v>
      </c>
      <c r="E2" s="8" t="s">
        <v>103</v>
      </c>
      <c r="F2" s="8" t="s">
        <v>104</v>
      </c>
      <c r="G2" s="8" t="s">
        <v>105</v>
      </c>
      <c r="I2" s="14" t="s">
        <v>19</v>
      </c>
      <c r="J2" s="9" t="s">
        <v>99</v>
      </c>
    </row>
    <row r="3" spans="1:10" x14ac:dyDescent="0.25">
      <c r="A3" s="50">
        <v>2018</v>
      </c>
      <c r="B3" s="50">
        <v>0</v>
      </c>
      <c r="C3" s="50">
        <v>0</v>
      </c>
      <c r="D3" s="50">
        <v>0</v>
      </c>
      <c r="E3" s="47">
        <v>0</v>
      </c>
      <c r="F3" s="47">
        <v>0</v>
      </c>
      <c r="G3" s="47">
        <v>0</v>
      </c>
      <c r="I3" s="14" t="s">
        <v>20</v>
      </c>
      <c r="J3" s="10" t="s">
        <v>77</v>
      </c>
    </row>
    <row r="4" spans="1:10" x14ac:dyDescent="0.25">
      <c r="A4" s="49">
        <v>2019</v>
      </c>
      <c r="B4" s="49">
        <v>114.16254126654</v>
      </c>
      <c r="C4" s="49">
        <v>56.766433288631703</v>
      </c>
      <c r="D4" s="49">
        <v>57.396107977906503</v>
      </c>
      <c r="E4" s="46">
        <v>113.516580735839</v>
      </c>
      <c r="F4" s="46">
        <v>57.0344239236871</v>
      </c>
      <c r="G4" s="46">
        <v>56.482156812148702</v>
      </c>
    </row>
    <row r="5" spans="1:10" x14ac:dyDescent="0.25">
      <c r="A5" s="49">
        <v>2020</v>
      </c>
      <c r="B5" s="49">
        <v>197.02986948450999</v>
      </c>
      <c r="C5" s="49">
        <v>81.018219086136895</v>
      </c>
      <c r="D5" s="49">
        <v>116.011650398374</v>
      </c>
      <c r="E5" s="46">
        <v>217.93419121379</v>
      </c>
      <c r="F5" s="46">
        <v>107.96057317258899</v>
      </c>
      <c r="G5" s="46">
        <v>109.97361804119799</v>
      </c>
      <c r="I5" s="62" t="str">
        <f>HYPERLINK("#'OVERZICHT'!A1", "Link naar overzicht")</f>
        <v>Link naar overzicht</v>
      </c>
    </row>
    <row r="6" spans="1:10" x14ac:dyDescent="0.25">
      <c r="A6" s="49">
        <v>2021</v>
      </c>
      <c r="B6" s="49">
        <v>266.41920377004999</v>
      </c>
      <c r="C6" s="49">
        <v>92.7061814276814</v>
      </c>
      <c r="D6" s="49">
        <v>173.71302234237399</v>
      </c>
      <c r="E6" s="46">
        <v>317.75924609523997</v>
      </c>
      <c r="F6" s="46">
        <v>159.71786891229701</v>
      </c>
      <c r="G6" s="46">
        <v>158.04137718294501</v>
      </c>
    </row>
    <row r="7" spans="1:10" x14ac:dyDescent="0.25">
      <c r="A7" s="49">
        <v>2022</v>
      </c>
      <c r="B7" s="49">
        <v>320.47925337360903</v>
      </c>
      <c r="C7" s="49">
        <v>83.702609211675494</v>
      </c>
      <c r="D7" s="49">
        <v>236.776644161935</v>
      </c>
      <c r="E7" s="46">
        <v>415.76348328457101</v>
      </c>
      <c r="F7" s="46">
        <v>199.695506473222</v>
      </c>
      <c r="G7" s="46">
        <v>216.067976811346</v>
      </c>
    </row>
    <row r="8" spans="1:10" x14ac:dyDescent="0.25">
      <c r="A8" s="49">
        <v>2023</v>
      </c>
      <c r="B8" s="49">
        <v>366.83138728361899</v>
      </c>
      <c r="C8" s="49">
        <v>70.729261011233405</v>
      </c>
      <c r="D8" s="49">
        <v>296.102126272389</v>
      </c>
      <c r="E8" s="46">
        <v>506.39102159192998</v>
      </c>
      <c r="F8" s="46">
        <v>228.614335519354</v>
      </c>
      <c r="G8" s="46">
        <v>277.77668607257499</v>
      </c>
    </row>
    <row r="9" spans="1:10" x14ac:dyDescent="0.25">
      <c r="A9" s="49">
        <v>2024</v>
      </c>
      <c r="B9" s="49">
        <v>425.21050750914901</v>
      </c>
      <c r="C9" s="49">
        <v>58.965342248982203</v>
      </c>
      <c r="D9" s="49">
        <v>366.24516526016902</v>
      </c>
      <c r="E9" s="46">
        <v>583.70636551901998</v>
      </c>
      <c r="F9" s="46">
        <v>253.50263081224901</v>
      </c>
      <c r="G9" s="46">
        <v>330.20373470677401</v>
      </c>
    </row>
    <row r="10" spans="1:10" x14ac:dyDescent="0.25">
      <c r="A10" s="51">
        <v>2025</v>
      </c>
      <c r="B10" s="51">
        <v>452.95011143539898</v>
      </c>
      <c r="C10" s="51">
        <v>42.452596002022098</v>
      </c>
      <c r="D10" s="51">
        <v>410.49751543337499</v>
      </c>
      <c r="E10" s="48">
        <v>639.81266912565798</v>
      </c>
      <c r="F10" s="48">
        <v>267.67392829812798</v>
      </c>
      <c r="G10" s="48">
        <v>372.13874082753102</v>
      </c>
    </row>
  </sheetData>
  <mergeCells count="2">
    <mergeCell ref="I1:J1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workbookViewId="0">
      <selection activeCell="E5" sqref="E5"/>
    </sheetView>
  </sheetViews>
  <sheetFormatPr defaultRowHeight="15" x14ac:dyDescent="0.25"/>
  <cols>
    <col min="1" max="1" width="7.5703125" customWidth="1"/>
    <col min="2" max="2" width="25.7109375" customWidth="1"/>
    <col min="3" max="3" width="19.7109375" customWidth="1"/>
    <col min="5" max="5" width="12.7109375" customWidth="1"/>
    <col min="6" max="6" width="28.7109375" customWidth="1"/>
  </cols>
  <sheetData>
    <row r="1" spans="1:6" ht="15.75" x14ac:dyDescent="0.25">
      <c r="A1" s="80" t="s">
        <v>17</v>
      </c>
      <c r="B1" s="81"/>
      <c r="C1" s="81"/>
      <c r="E1" s="80" t="s">
        <v>18</v>
      </c>
      <c r="F1" s="81"/>
    </row>
    <row r="2" spans="1:6" x14ac:dyDescent="0.25">
      <c r="A2" s="8" t="s">
        <v>16</v>
      </c>
      <c r="B2" s="8" t="s">
        <v>14</v>
      </c>
      <c r="C2" s="8" t="s">
        <v>15</v>
      </c>
      <c r="E2" s="14" t="s">
        <v>19</v>
      </c>
      <c r="F2" s="9" t="s">
        <v>3</v>
      </c>
    </row>
    <row r="3" spans="1:6" x14ac:dyDescent="0.25">
      <c r="A3" s="12">
        <v>1970</v>
      </c>
      <c r="B3" s="12"/>
      <c r="C3" s="12">
        <v>9.1</v>
      </c>
      <c r="E3" s="14" t="s">
        <v>20</v>
      </c>
      <c r="F3" s="10" t="s">
        <v>21</v>
      </c>
    </row>
    <row r="4" spans="1:6" x14ac:dyDescent="0.25">
      <c r="A4" s="11">
        <v>1971</v>
      </c>
      <c r="B4" s="11">
        <v>4.5</v>
      </c>
      <c r="C4" s="11">
        <v>5.7</v>
      </c>
    </row>
    <row r="5" spans="1:6" x14ac:dyDescent="0.25">
      <c r="A5" s="11">
        <v>1972</v>
      </c>
      <c r="B5" s="11">
        <v>5.4</v>
      </c>
      <c r="C5" s="11">
        <v>8.1999999999999993</v>
      </c>
      <c r="E5" s="15" t="str">
        <f>HYPERLINK("#'OVERZICHT'!A1", "Link naar overzicht")</f>
        <v>Link naar overzicht</v>
      </c>
    </row>
    <row r="6" spans="1:6" x14ac:dyDescent="0.25">
      <c r="A6" s="11">
        <v>1973</v>
      </c>
      <c r="B6" s="11">
        <v>6.9</v>
      </c>
      <c r="C6" s="11">
        <v>11.2</v>
      </c>
    </row>
    <row r="7" spans="1:6" x14ac:dyDescent="0.25">
      <c r="A7" s="11">
        <v>1974</v>
      </c>
      <c r="B7" s="11">
        <v>2.8</v>
      </c>
      <c r="C7" s="11">
        <v>4.7</v>
      </c>
    </row>
    <row r="8" spans="1:6" x14ac:dyDescent="0.25">
      <c r="A8" s="11">
        <v>1975</v>
      </c>
      <c r="B8" s="11">
        <v>1.9</v>
      </c>
      <c r="C8" s="11">
        <v>-4.9000000000000004</v>
      </c>
    </row>
    <row r="9" spans="1:6" x14ac:dyDescent="0.25">
      <c r="A9" s="11">
        <v>1976</v>
      </c>
      <c r="B9" s="11">
        <v>5.0999999999999996</v>
      </c>
      <c r="C9" s="11">
        <v>10.1</v>
      </c>
    </row>
    <row r="10" spans="1:6" x14ac:dyDescent="0.25">
      <c r="A10" s="11">
        <v>1977</v>
      </c>
      <c r="B10" s="11">
        <v>4.4000000000000004</v>
      </c>
      <c r="C10" s="11">
        <v>4.7</v>
      </c>
    </row>
    <row r="11" spans="1:6" x14ac:dyDescent="0.25">
      <c r="A11" s="11">
        <v>1978</v>
      </c>
      <c r="B11" s="11">
        <v>4.5999999999999996</v>
      </c>
      <c r="C11" s="11">
        <v>5.6</v>
      </c>
    </row>
    <row r="12" spans="1:6" x14ac:dyDescent="0.25">
      <c r="A12" s="11">
        <v>1979</v>
      </c>
      <c r="B12" s="11">
        <v>3.8</v>
      </c>
      <c r="C12" s="11">
        <v>7.4</v>
      </c>
    </row>
    <row r="13" spans="1:6" x14ac:dyDescent="0.25">
      <c r="A13" s="11">
        <v>1980</v>
      </c>
      <c r="B13" s="11">
        <v>2</v>
      </c>
      <c r="C13" s="11">
        <v>2.2000000000000002</v>
      </c>
    </row>
    <row r="14" spans="1:6" x14ac:dyDescent="0.25">
      <c r="A14" s="11">
        <v>1981</v>
      </c>
      <c r="B14" s="11">
        <v>2</v>
      </c>
      <c r="C14" s="11">
        <v>3.2</v>
      </c>
    </row>
    <row r="15" spans="1:6" x14ac:dyDescent="0.25">
      <c r="A15" s="11">
        <v>1982</v>
      </c>
      <c r="B15" s="11">
        <v>0.9</v>
      </c>
      <c r="C15" s="11">
        <v>-0.9</v>
      </c>
    </row>
    <row r="16" spans="1:6" x14ac:dyDescent="0.25">
      <c r="A16" s="11">
        <v>1983</v>
      </c>
      <c r="B16" s="11">
        <v>2.7</v>
      </c>
      <c r="C16" s="11">
        <v>1.2</v>
      </c>
    </row>
    <row r="17" spans="1:3" x14ac:dyDescent="0.25">
      <c r="A17" s="11">
        <v>1984</v>
      </c>
      <c r="B17" s="11">
        <v>4.5999999999999996</v>
      </c>
      <c r="C17" s="11">
        <v>8.8000000000000007</v>
      </c>
    </row>
    <row r="18" spans="1:3" x14ac:dyDescent="0.25">
      <c r="A18" s="11">
        <v>1985</v>
      </c>
      <c r="B18" s="11">
        <v>3.8</v>
      </c>
      <c r="C18" s="11">
        <v>3</v>
      </c>
    </row>
    <row r="19" spans="1:3" x14ac:dyDescent="0.25">
      <c r="A19" s="11">
        <v>1986</v>
      </c>
      <c r="B19" s="11">
        <v>3.7</v>
      </c>
      <c r="C19" s="11">
        <v>3.3</v>
      </c>
    </row>
    <row r="20" spans="1:3" x14ac:dyDescent="0.25">
      <c r="A20" s="11">
        <v>1987</v>
      </c>
      <c r="B20" s="11">
        <v>3.9</v>
      </c>
      <c r="C20" s="11">
        <v>5.0999999999999996</v>
      </c>
    </row>
    <row r="21" spans="1:3" x14ac:dyDescent="0.25">
      <c r="A21" s="11">
        <v>1988</v>
      </c>
      <c r="B21" s="11">
        <v>4.7</v>
      </c>
      <c r="C21" s="11">
        <v>8</v>
      </c>
    </row>
    <row r="22" spans="1:3" x14ac:dyDescent="0.25">
      <c r="A22" s="11">
        <v>1989</v>
      </c>
      <c r="B22" s="11">
        <v>3.9</v>
      </c>
      <c r="C22" s="11">
        <v>8</v>
      </c>
    </row>
    <row r="23" spans="1:3" x14ac:dyDescent="0.25">
      <c r="A23" s="11">
        <v>1990</v>
      </c>
      <c r="B23" s="11">
        <v>3.4</v>
      </c>
      <c r="C23" s="11">
        <v>6.8</v>
      </c>
    </row>
    <row r="24" spans="1:3" x14ac:dyDescent="0.25">
      <c r="A24" s="11">
        <v>1991</v>
      </c>
      <c r="B24" s="11">
        <v>2.6</v>
      </c>
      <c r="C24" s="11">
        <v>5</v>
      </c>
    </row>
    <row r="25" spans="1:3" x14ac:dyDescent="0.25">
      <c r="A25" s="11">
        <v>1992</v>
      </c>
      <c r="B25" s="11">
        <v>2.2999999999999998</v>
      </c>
      <c r="C25" s="11">
        <v>6.4</v>
      </c>
    </row>
    <row r="26" spans="1:3" x14ac:dyDescent="0.25">
      <c r="A26" s="11">
        <v>1993</v>
      </c>
      <c r="B26" s="11">
        <v>2.1</v>
      </c>
      <c r="C26" s="11">
        <v>3.2</v>
      </c>
    </row>
    <row r="27" spans="1:3" x14ac:dyDescent="0.25">
      <c r="A27" s="11">
        <v>1994</v>
      </c>
      <c r="B27" s="11">
        <v>3.3</v>
      </c>
      <c r="C27" s="11">
        <v>8.3000000000000007</v>
      </c>
    </row>
    <row r="28" spans="1:3" x14ac:dyDescent="0.25">
      <c r="A28" s="11">
        <v>1995</v>
      </c>
      <c r="B28" s="11">
        <v>3.4</v>
      </c>
      <c r="C28" s="11">
        <v>9.1999999999999993</v>
      </c>
    </row>
    <row r="29" spans="1:3" x14ac:dyDescent="0.25">
      <c r="A29" s="11">
        <v>1996</v>
      </c>
      <c r="B29" s="11">
        <v>3.9</v>
      </c>
      <c r="C29" s="11">
        <v>6.9</v>
      </c>
    </row>
    <row r="30" spans="1:3" x14ac:dyDescent="0.25">
      <c r="A30" s="11">
        <v>1997</v>
      </c>
      <c r="B30" s="11">
        <v>4</v>
      </c>
      <c r="C30" s="11">
        <v>10.1</v>
      </c>
    </row>
    <row r="31" spans="1:3" x14ac:dyDescent="0.25">
      <c r="A31" s="11">
        <v>1998</v>
      </c>
      <c r="B31" s="11">
        <v>2.6</v>
      </c>
      <c r="C31" s="11">
        <v>4.5999999999999996</v>
      </c>
    </row>
    <row r="32" spans="1:3" x14ac:dyDescent="0.25">
      <c r="A32" s="11">
        <v>1999</v>
      </c>
      <c r="B32" s="11">
        <v>3.6</v>
      </c>
      <c r="C32" s="11">
        <v>5.2</v>
      </c>
    </row>
    <row r="33" spans="1:3" x14ac:dyDescent="0.25">
      <c r="A33" s="11">
        <v>2000</v>
      </c>
      <c r="B33" s="11">
        <v>4.8</v>
      </c>
      <c r="C33" s="11">
        <v>12.5</v>
      </c>
    </row>
    <row r="34" spans="1:3" x14ac:dyDescent="0.25">
      <c r="A34" s="11">
        <v>2001</v>
      </c>
      <c r="B34" s="11">
        <v>2.5</v>
      </c>
      <c r="C34" s="11">
        <v>0.8</v>
      </c>
    </row>
    <row r="35" spans="1:3" x14ac:dyDescent="0.25">
      <c r="A35" s="11">
        <v>2002</v>
      </c>
      <c r="B35" s="11">
        <v>3</v>
      </c>
      <c r="C35" s="11">
        <v>3.5</v>
      </c>
    </row>
    <row r="36" spans="1:3" x14ac:dyDescent="0.25">
      <c r="A36" s="11">
        <v>2003</v>
      </c>
      <c r="B36" s="11">
        <v>4.3</v>
      </c>
      <c r="C36" s="11">
        <v>6</v>
      </c>
    </row>
    <row r="37" spans="1:3" x14ac:dyDescent="0.25">
      <c r="A37" s="11">
        <v>2004</v>
      </c>
      <c r="B37" s="11">
        <v>5.4</v>
      </c>
      <c r="C37" s="11">
        <v>11</v>
      </c>
    </row>
    <row r="38" spans="1:3" x14ac:dyDescent="0.25">
      <c r="A38" s="11">
        <v>2005</v>
      </c>
      <c r="B38" s="11">
        <v>4.9000000000000004</v>
      </c>
      <c r="C38" s="11">
        <v>8.4</v>
      </c>
    </row>
    <row r="39" spans="1:3" x14ac:dyDescent="0.25">
      <c r="A39" s="11">
        <v>2006</v>
      </c>
      <c r="B39" s="11">
        <v>5.5</v>
      </c>
      <c r="C39" s="11">
        <v>9.6999999999999993</v>
      </c>
    </row>
    <row r="40" spans="1:3" x14ac:dyDescent="0.25">
      <c r="A40" s="11">
        <v>2007</v>
      </c>
      <c r="B40" s="11">
        <v>5.6</v>
      </c>
      <c r="C40" s="11">
        <v>8</v>
      </c>
    </row>
    <row r="41" spans="1:3" x14ac:dyDescent="0.25">
      <c r="A41" s="11">
        <v>2008</v>
      </c>
      <c r="B41" s="11">
        <v>3</v>
      </c>
      <c r="C41" s="11">
        <v>3.6</v>
      </c>
    </row>
    <row r="42" spans="1:3" x14ac:dyDescent="0.25">
      <c r="A42" s="11">
        <v>2009</v>
      </c>
      <c r="B42" s="11">
        <v>-0.1</v>
      </c>
      <c r="C42" s="11">
        <v>-10.3</v>
      </c>
    </row>
    <row r="43" spans="1:3" x14ac:dyDescent="0.25">
      <c r="A43" s="11">
        <v>2010</v>
      </c>
      <c r="B43" s="11">
        <v>5.4</v>
      </c>
      <c r="C43" s="11">
        <v>12.7</v>
      </c>
    </row>
    <row r="44" spans="1:3" x14ac:dyDescent="0.25">
      <c r="A44" s="11">
        <v>2011</v>
      </c>
      <c r="B44" s="11">
        <v>4.3</v>
      </c>
      <c r="C44" s="11">
        <v>7.6</v>
      </c>
    </row>
    <row r="45" spans="1:3" x14ac:dyDescent="0.25">
      <c r="A45" s="11">
        <v>2012</v>
      </c>
      <c r="B45" s="11">
        <v>3.5</v>
      </c>
      <c r="C45" s="11">
        <v>3.3</v>
      </c>
    </row>
    <row r="46" spans="1:3" x14ac:dyDescent="0.25">
      <c r="A46" s="11">
        <v>2013</v>
      </c>
      <c r="B46" s="11">
        <v>3.5</v>
      </c>
      <c r="C46" s="11">
        <v>3.7</v>
      </c>
    </row>
    <row r="47" spans="1:3" x14ac:dyDescent="0.25">
      <c r="A47" s="11">
        <v>2014</v>
      </c>
      <c r="B47" s="11">
        <v>3.6</v>
      </c>
      <c r="C47" s="11">
        <v>3.9</v>
      </c>
    </row>
    <row r="48" spans="1:3" x14ac:dyDescent="0.25">
      <c r="A48" s="11">
        <v>2015</v>
      </c>
      <c r="B48" s="11">
        <v>3.5</v>
      </c>
      <c r="C48" s="11">
        <v>2.9</v>
      </c>
    </row>
    <row r="49" spans="1:3" x14ac:dyDescent="0.25">
      <c r="A49" s="11">
        <v>2016</v>
      </c>
      <c r="B49" s="11">
        <v>3.5</v>
      </c>
      <c r="C49" s="11">
        <v>2.2999999999999998</v>
      </c>
    </row>
    <row r="50" spans="1:3" x14ac:dyDescent="0.25">
      <c r="A50" s="11">
        <v>2017</v>
      </c>
      <c r="B50" s="11">
        <v>3.7</v>
      </c>
      <c r="C50" s="11">
        <v>6.2</v>
      </c>
    </row>
    <row r="51" spans="1:3" x14ac:dyDescent="0.25">
      <c r="A51" s="11">
        <v>2018</v>
      </c>
      <c r="B51" s="11">
        <v>3.6</v>
      </c>
      <c r="C51" s="11">
        <v>4.3</v>
      </c>
    </row>
    <row r="52" spans="1:3" x14ac:dyDescent="0.25">
      <c r="A52" s="11">
        <v>2019</v>
      </c>
      <c r="B52" s="11">
        <v>2.9</v>
      </c>
      <c r="C52" s="11">
        <v>1.3</v>
      </c>
    </row>
    <row r="53" spans="1:3" x14ac:dyDescent="0.25">
      <c r="A53" s="11">
        <v>2020</v>
      </c>
      <c r="B53" s="11">
        <v>3</v>
      </c>
      <c r="C53" s="11">
        <v>1.8</v>
      </c>
    </row>
    <row r="54" spans="1:3" x14ac:dyDescent="0.25">
      <c r="A54" s="13">
        <v>2021</v>
      </c>
      <c r="B54" s="13">
        <v>3</v>
      </c>
      <c r="C54" s="13">
        <v>2.2999999999999998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4"/>
  <sheetViews>
    <sheetView workbookViewId="0">
      <selection activeCell="D5" sqref="D5"/>
    </sheetView>
  </sheetViews>
  <sheetFormatPr defaultRowHeight="15" x14ac:dyDescent="0.25"/>
  <cols>
    <col min="1" max="1" width="7.140625" customWidth="1"/>
    <col min="2" max="2" width="22.7109375" customWidth="1"/>
    <col min="4" max="4" width="12.7109375" customWidth="1"/>
    <col min="5" max="5" width="18.7109375" customWidth="1"/>
  </cols>
  <sheetData>
    <row r="1" spans="1:5" ht="15.75" x14ac:dyDescent="0.25">
      <c r="A1" s="80" t="s">
        <v>17</v>
      </c>
      <c r="B1" s="81"/>
      <c r="D1" s="80" t="s">
        <v>18</v>
      </c>
      <c r="E1" s="81"/>
    </row>
    <row r="2" spans="1:5" x14ac:dyDescent="0.25">
      <c r="A2" s="8" t="s">
        <v>16</v>
      </c>
      <c r="B2" s="8" t="s">
        <v>22</v>
      </c>
      <c r="D2" s="14" t="s">
        <v>19</v>
      </c>
      <c r="E2" s="9" t="s">
        <v>4</v>
      </c>
    </row>
    <row r="3" spans="1:5" x14ac:dyDescent="0.25">
      <c r="A3" s="17">
        <v>1970</v>
      </c>
      <c r="B3" s="17"/>
      <c r="D3" s="14" t="s">
        <v>20</v>
      </c>
      <c r="E3" s="10" t="s">
        <v>23</v>
      </c>
    </row>
    <row r="4" spans="1:5" x14ac:dyDescent="0.25">
      <c r="A4" s="16">
        <v>1971</v>
      </c>
      <c r="B4" s="16"/>
    </row>
    <row r="5" spans="1:5" x14ac:dyDescent="0.25">
      <c r="A5" s="16">
        <v>1972</v>
      </c>
      <c r="B5" s="16"/>
      <c r="D5" s="15" t="str">
        <f>HYPERLINK("#'OVERZICHT'!A1", "Link naar overzicht")</f>
        <v>Link naar overzicht</v>
      </c>
    </row>
    <row r="6" spans="1:5" x14ac:dyDescent="0.25">
      <c r="A6" s="16">
        <v>1973</v>
      </c>
      <c r="B6" s="16"/>
    </row>
    <row r="7" spans="1:5" x14ac:dyDescent="0.25">
      <c r="A7" s="16">
        <v>1974</v>
      </c>
      <c r="B7" s="16"/>
    </row>
    <row r="8" spans="1:5" x14ac:dyDescent="0.25">
      <c r="A8" s="16">
        <v>1975</v>
      </c>
      <c r="B8" s="16"/>
    </row>
    <row r="9" spans="1:5" x14ac:dyDescent="0.25">
      <c r="A9" s="16">
        <v>1976</v>
      </c>
      <c r="B9" s="16"/>
    </row>
    <row r="10" spans="1:5" x14ac:dyDescent="0.25">
      <c r="A10" s="16">
        <v>1977</v>
      </c>
      <c r="B10" s="16"/>
    </row>
    <row r="11" spans="1:5" x14ac:dyDescent="0.25">
      <c r="A11" s="16">
        <v>1978</v>
      </c>
      <c r="B11" s="16"/>
    </row>
    <row r="12" spans="1:5" x14ac:dyDescent="0.25">
      <c r="A12" s="16">
        <v>1979</v>
      </c>
      <c r="B12" s="16"/>
    </row>
    <row r="13" spans="1:5" x14ac:dyDescent="0.25">
      <c r="A13" s="16">
        <v>1980</v>
      </c>
      <c r="B13" s="16"/>
    </row>
    <row r="14" spans="1:5" x14ac:dyDescent="0.25">
      <c r="A14" s="16">
        <v>1981</v>
      </c>
      <c r="B14" s="16"/>
    </row>
    <row r="15" spans="1:5" x14ac:dyDescent="0.25">
      <c r="A15" s="16">
        <v>1982</v>
      </c>
      <c r="B15" s="16"/>
    </row>
    <row r="16" spans="1:5" x14ac:dyDescent="0.25">
      <c r="A16" s="16">
        <v>1983</v>
      </c>
      <c r="B16" s="16"/>
    </row>
    <row r="17" spans="1:2" x14ac:dyDescent="0.25">
      <c r="A17" s="16">
        <v>1984</v>
      </c>
      <c r="B17" s="16"/>
    </row>
    <row r="18" spans="1:2" x14ac:dyDescent="0.25">
      <c r="A18" s="16">
        <v>1985</v>
      </c>
      <c r="B18" s="16"/>
    </row>
    <row r="19" spans="1:2" x14ac:dyDescent="0.25">
      <c r="A19" s="16">
        <v>1986</v>
      </c>
      <c r="B19" s="16"/>
    </row>
    <row r="20" spans="1:2" x14ac:dyDescent="0.25">
      <c r="A20" s="16">
        <v>1987</v>
      </c>
      <c r="B20" s="16"/>
    </row>
    <row r="21" spans="1:2" x14ac:dyDescent="0.25">
      <c r="A21" s="16">
        <v>1988</v>
      </c>
      <c r="B21" s="16"/>
    </row>
    <row r="22" spans="1:2" x14ac:dyDescent="0.25">
      <c r="A22" s="16">
        <v>1989</v>
      </c>
      <c r="B22" s="16"/>
    </row>
    <row r="23" spans="1:2" x14ac:dyDescent="0.25">
      <c r="A23" s="16">
        <v>1990</v>
      </c>
      <c r="B23" s="16"/>
    </row>
    <row r="24" spans="1:2" x14ac:dyDescent="0.25">
      <c r="A24" s="16">
        <v>1991</v>
      </c>
      <c r="B24" s="16"/>
    </row>
    <row r="25" spans="1:2" x14ac:dyDescent="0.25">
      <c r="A25" s="16">
        <v>1992</v>
      </c>
      <c r="B25" s="16"/>
    </row>
    <row r="26" spans="1:2" x14ac:dyDescent="0.25">
      <c r="A26" s="16">
        <v>1993</v>
      </c>
      <c r="B26" s="16"/>
    </row>
    <row r="27" spans="1:2" x14ac:dyDescent="0.25">
      <c r="A27" s="16">
        <v>1994</v>
      </c>
      <c r="B27" s="16"/>
    </row>
    <row r="28" spans="1:2" x14ac:dyDescent="0.25">
      <c r="A28" s="16">
        <v>1995</v>
      </c>
      <c r="B28" s="16">
        <v>2.2547182467917599</v>
      </c>
    </row>
    <row r="29" spans="1:2" x14ac:dyDescent="0.25">
      <c r="A29" s="16">
        <v>1996</v>
      </c>
      <c r="B29" s="16">
        <v>2.2178899685114501</v>
      </c>
    </row>
    <row r="30" spans="1:2" x14ac:dyDescent="0.25">
      <c r="A30" s="16">
        <v>1997</v>
      </c>
      <c r="B30" s="16">
        <v>2.2914898418766501</v>
      </c>
    </row>
    <row r="31" spans="1:2" x14ac:dyDescent="0.25">
      <c r="A31" s="16">
        <v>1998</v>
      </c>
      <c r="B31" s="16">
        <v>2.2610404837439901</v>
      </c>
    </row>
    <row r="32" spans="1:2" x14ac:dyDescent="0.25">
      <c r="A32" s="16">
        <v>1999</v>
      </c>
      <c r="B32" s="16">
        <v>2.05962979080011</v>
      </c>
    </row>
    <row r="33" spans="1:2" x14ac:dyDescent="0.25">
      <c r="A33" s="16">
        <v>2000</v>
      </c>
      <c r="B33" s="16">
        <v>2.2123798086889401</v>
      </c>
    </row>
    <row r="34" spans="1:2" x14ac:dyDescent="0.25">
      <c r="A34" s="16">
        <v>2001</v>
      </c>
      <c r="B34" s="16">
        <v>1.8934385488457699</v>
      </c>
    </row>
    <row r="35" spans="1:2" x14ac:dyDescent="0.25">
      <c r="A35" s="16">
        <v>2002</v>
      </c>
      <c r="B35" s="16">
        <v>1.6647971973768101</v>
      </c>
    </row>
    <row r="36" spans="1:2" x14ac:dyDescent="0.25">
      <c r="A36" s="16">
        <v>2003</v>
      </c>
      <c r="B36" s="16">
        <v>1.6093156037413601</v>
      </c>
    </row>
    <row r="37" spans="1:2" x14ac:dyDescent="0.25">
      <c r="A37" s="16">
        <v>2004</v>
      </c>
      <c r="B37" s="16">
        <v>1.5397176846066301</v>
      </c>
    </row>
    <row r="38" spans="1:2" x14ac:dyDescent="0.25">
      <c r="A38" s="16">
        <v>2005</v>
      </c>
      <c r="B38" s="16">
        <v>1.52737577579767</v>
      </c>
    </row>
    <row r="39" spans="1:2" x14ac:dyDescent="0.25">
      <c r="A39" s="16">
        <v>2006</v>
      </c>
      <c r="B39" s="16">
        <v>1.57333856173158</v>
      </c>
    </row>
    <row r="40" spans="1:2" x14ac:dyDescent="0.25">
      <c r="A40" s="16">
        <v>2007</v>
      </c>
      <c r="B40" s="16">
        <v>1.4066979867143501</v>
      </c>
    </row>
    <row r="41" spans="1:2" x14ac:dyDescent="0.25">
      <c r="A41" s="16">
        <v>2008</v>
      </c>
      <c r="B41" s="16">
        <v>1.5300057289058699</v>
      </c>
    </row>
    <row r="42" spans="1:2" x14ac:dyDescent="0.25">
      <c r="A42" s="16">
        <v>2009</v>
      </c>
      <c r="B42" s="16">
        <v>1.5874402536402401</v>
      </c>
    </row>
    <row r="43" spans="1:2" x14ac:dyDescent="0.25">
      <c r="A43" s="16">
        <v>2010</v>
      </c>
      <c r="B43" s="16">
        <v>1.74576583808096</v>
      </c>
    </row>
    <row r="44" spans="1:2" x14ac:dyDescent="0.25">
      <c r="A44" s="16">
        <v>2011</v>
      </c>
      <c r="B44" s="16">
        <v>1.6995563150044299</v>
      </c>
    </row>
    <row r="45" spans="1:2" x14ac:dyDescent="0.25">
      <c r="A45" s="16">
        <v>2012</v>
      </c>
      <c r="B45" s="16">
        <v>1.5729202199607999</v>
      </c>
    </row>
    <row r="46" spans="1:2" x14ac:dyDescent="0.25">
      <c r="A46" s="16">
        <v>2013</v>
      </c>
      <c r="B46" s="16">
        <v>1.4555320945782699</v>
      </c>
    </row>
    <row r="47" spans="1:2" x14ac:dyDescent="0.25">
      <c r="A47" s="16">
        <v>2014</v>
      </c>
      <c r="B47" s="16">
        <v>1.40162324972095</v>
      </c>
    </row>
    <row r="48" spans="1:2" x14ac:dyDescent="0.25">
      <c r="A48" s="16">
        <v>2015</v>
      </c>
      <c r="B48" s="16">
        <v>1.3468617994471099</v>
      </c>
    </row>
    <row r="49" spans="1:2" x14ac:dyDescent="0.25">
      <c r="A49" s="16">
        <v>2016</v>
      </c>
      <c r="B49" s="16">
        <v>1.2709655279391601</v>
      </c>
    </row>
    <row r="50" spans="1:2" x14ac:dyDescent="0.25">
      <c r="A50" s="16">
        <v>2017</v>
      </c>
      <c r="B50" s="16">
        <v>1.1734824048507899</v>
      </c>
    </row>
    <row r="51" spans="1:2" x14ac:dyDescent="0.25">
      <c r="A51" s="16">
        <v>2018</v>
      </c>
      <c r="B51" s="16">
        <v>1.0906421308318299</v>
      </c>
    </row>
    <row r="52" spans="1:2" x14ac:dyDescent="0.25">
      <c r="A52" s="16">
        <v>2019</v>
      </c>
      <c r="B52" s="16">
        <v>1.02067168160904</v>
      </c>
    </row>
    <row r="53" spans="1:2" x14ac:dyDescent="0.25">
      <c r="A53" s="16">
        <v>2020</v>
      </c>
      <c r="B53" s="16">
        <v>0.95241228084874396</v>
      </c>
    </row>
    <row r="54" spans="1:2" x14ac:dyDescent="0.25">
      <c r="A54" s="18">
        <v>2021</v>
      </c>
      <c r="B54" s="18">
        <v>0.90384164844539805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workbookViewId="0">
      <selection activeCell="E5" sqref="E5"/>
    </sheetView>
  </sheetViews>
  <sheetFormatPr defaultRowHeight="15" x14ac:dyDescent="0.25"/>
  <cols>
    <col min="1" max="1" width="7.5703125" customWidth="1"/>
    <col min="2" max="2" width="21.7109375" customWidth="1"/>
    <col min="3" max="3" width="20.7109375" customWidth="1"/>
    <col min="5" max="5" width="12.7109375" customWidth="1"/>
    <col min="6" max="6" width="32.7109375" customWidth="1"/>
  </cols>
  <sheetData>
    <row r="1" spans="1:6" ht="15.75" x14ac:dyDescent="0.25">
      <c r="A1" s="80" t="s">
        <v>17</v>
      </c>
      <c r="B1" s="81"/>
      <c r="C1" s="81"/>
      <c r="E1" s="80" t="s">
        <v>18</v>
      </c>
      <c r="F1" s="81"/>
    </row>
    <row r="2" spans="1:6" x14ac:dyDescent="0.25">
      <c r="A2" s="8" t="s">
        <v>16</v>
      </c>
      <c r="B2" s="8" t="s">
        <v>24</v>
      </c>
      <c r="C2" s="8" t="s">
        <v>25</v>
      </c>
      <c r="E2" s="14" t="s">
        <v>19</v>
      </c>
      <c r="F2" s="9" t="s">
        <v>5</v>
      </c>
    </row>
    <row r="3" spans="1:6" x14ac:dyDescent="0.25">
      <c r="A3" s="20">
        <v>2013</v>
      </c>
      <c r="B3" s="20">
        <v>-0.12515979005382999</v>
      </c>
      <c r="C3" s="20">
        <v>-0.225737524990404</v>
      </c>
      <c r="E3" s="14" t="s">
        <v>20</v>
      </c>
      <c r="F3" s="10" t="s">
        <v>21</v>
      </c>
    </row>
    <row r="4" spans="1:6" x14ac:dyDescent="0.25">
      <c r="A4" s="19">
        <v>2014</v>
      </c>
      <c r="B4" s="19">
        <v>1.42379088373914</v>
      </c>
      <c r="C4" s="19">
        <v>1.4293280846751</v>
      </c>
    </row>
    <row r="5" spans="1:6" x14ac:dyDescent="0.25">
      <c r="A5" s="19">
        <v>2015</v>
      </c>
      <c r="B5" s="19">
        <v>1.9606440425594001</v>
      </c>
      <c r="C5" s="19">
        <v>1.9840583266163201</v>
      </c>
      <c r="E5" s="15" t="str">
        <f>HYPERLINK("#'OVERZICHT'!A1", "Link naar overzicht")</f>
        <v>Link naar overzicht</v>
      </c>
    </row>
    <row r="6" spans="1:6" x14ac:dyDescent="0.25">
      <c r="A6" s="19">
        <v>2016</v>
      </c>
      <c r="B6" s="19">
        <v>2.1898784637212101</v>
      </c>
      <c r="C6" s="19">
        <v>1.87408501938172</v>
      </c>
    </row>
    <row r="7" spans="1:6" x14ac:dyDescent="0.25">
      <c r="A7" s="19">
        <v>2017</v>
      </c>
      <c r="B7" s="19">
        <v>2.9053192955698499</v>
      </c>
      <c r="C7" s="19">
        <v>2.6675242204148102</v>
      </c>
    </row>
    <row r="8" spans="1:6" x14ac:dyDescent="0.25">
      <c r="A8" s="19">
        <v>2018</v>
      </c>
      <c r="B8" s="19">
        <v>2.5905003227275598</v>
      </c>
      <c r="C8" s="19">
        <v>1.924889670295</v>
      </c>
    </row>
    <row r="9" spans="1:6" x14ac:dyDescent="0.25">
      <c r="A9" s="19">
        <v>2019</v>
      </c>
      <c r="B9" s="19">
        <v>1.6855874584964501</v>
      </c>
      <c r="C9" s="19">
        <v>1.20508375904516</v>
      </c>
    </row>
    <row r="10" spans="1:6" x14ac:dyDescent="0.25">
      <c r="A10" s="19">
        <v>2020</v>
      </c>
      <c r="B10" s="19">
        <v>1.4</v>
      </c>
      <c r="C10" s="19">
        <v>1.1000000000000001</v>
      </c>
    </row>
    <row r="11" spans="1:6" x14ac:dyDescent="0.25">
      <c r="A11" s="21">
        <v>2021</v>
      </c>
      <c r="B11" s="21">
        <v>1.6</v>
      </c>
      <c r="C11" s="21">
        <v>1.2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workbookViewId="0">
      <selection activeCell="I5" sqref="I5"/>
    </sheetView>
  </sheetViews>
  <sheetFormatPr defaultRowHeight="15" x14ac:dyDescent="0.25"/>
  <cols>
    <col min="1" max="1" width="7" customWidth="1"/>
    <col min="2" max="2" width="23.7109375" customWidth="1"/>
    <col min="3" max="3" width="26.7109375" customWidth="1"/>
    <col min="4" max="4" width="22.7109375" customWidth="1"/>
    <col min="5" max="5" width="21.7109375" customWidth="1"/>
    <col min="6" max="7" width="11.7109375" customWidth="1"/>
    <col min="9" max="9" width="12.7109375" customWidth="1"/>
    <col min="10" max="10" width="30.7109375" customWidth="1"/>
  </cols>
  <sheetData>
    <row r="1" spans="1:10" ht="15.75" x14ac:dyDescent="0.25">
      <c r="A1" s="80" t="s">
        <v>17</v>
      </c>
      <c r="B1" s="81"/>
      <c r="C1" s="81"/>
      <c r="D1" s="81"/>
      <c r="E1" s="81"/>
      <c r="F1" s="81"/>
      <c r="G1" s="81"/>
      <c r="I1" s="80" t="s">
        <v>18</v>
      </c>
      <c r="J1" s="81"/>
    </row>
    <row r="2" spans="1:10" x14ac:dyDescent="0.25">
      <c r="A2" s="8" t="s">
        <v>16</v>
      </c>
      <c r="B2" s="8" t="s">
        <v>26</v>
      </c>
      <c r="C2" s="8" t="s">
        <v>27</v>
      </c>
      <c r="D2" s="8" t="s">
        <v>28</v>
      </c>
      <c r="E2" s="8" t="s">
        <v>29</v>
      </c>
      <c r="F2" s="8" t="s">
        <v>30</v>
      </c>
      <c r="G2" s="8" t="s">
        <v>31</v>
      </c>
      <c r="I2" s="14" t="s">
        <v>19</v>
      </c>
      <c r="J2" s="9" t="s">
        <v>6</v>
      </c>
    </row>
    <row r="3" spans="1:10" x14ac:dyDescent="0.25">
      <c r="A3" s="23">
        <v>2013</v>
      </c>
      <c r="B3" s="23">
        <v>-0.59133237834701002</v>
      </c>
      <c r="C3" s="23">
        <v>-0.23530865036555501</v>
      </c>
      <c r="D3" s="23">
        <v>-5.6072506270683102E-2</v>
      </c>
      <c r="E3" s="23">
        <v>2.8640824612873001E-2</v>
      </c>
      <c r="F3" s="23">
        <v>0.723648181569023</v>
      </c>
      <c r="G3" s="23">
        <v>-0.12515979005382999</v>
      </c>
      <c r="I3" s="14" t="s">
        <v>20</v>
      </c>
      <c r="J3" s="10" t="s">
        <v>32</v>
      </c>
    </row>
    <row r="4" spans="1:10" x14ac:dyDescent="0.25">
      <c r="A4" s="22">
        <v>2014</v>
      </c>
      <c r="B4" s="22">
        <v>0.110592691828047</v>
      </c>
      <c r="C4" s="22">
        <v>7.8781749975244494E-2</v>
      </c>
      <c r="D4" s="22">
        <v>0.14547331325565199</v>
      </c>
      <c r="E4" s="22">
        <v>-8.2818945949846096E-2</v>
      </c>
      <c r="F4" s="22">
        <v>1.1715401248200701</v>
      </c>
      <c r="G4" s="22">
        <v>1.42379088373914</v>
      </c>
    </row>
    <row r="5" spans="1:10" x14ac:dyDescent="0.25">
      <c r="A5" s="22">
        <v>2015</v>
      </c>
      <c r="B5" s="22">
        <v>0.40267567492935302</v>
      </c>
      <c r="C5" s="22">
        <v>0.48088936808711302</v>
      </c>
      <c r="D5" s="22">
        <v>0.34575381907623798</v>
      </c>
      <c r="E5" s="22">
        <v>4.7407375329275303E-2</v>
      </c>
      <c r="F5" s="22">
        <v>0.68247644826876397</v>
      </c>
      <c r="G5" s="22">
        <v>1.9606440425594001</v>
      </c>
      <c r="I5" s="15" t="str">
        <f>HYPERLINK("#'OVERZICHT'!A1", "Link naar overzicht")</f>
        <v>Link naar overzicht</v>
      </c>
    </row>
    <row r="6" spans="1:10" x14ac:dyDescent="0.25">
      <c r="A6" s="22">
        <v>2016</v>
      </c>
      <c r="B6" s="22">
        <v>0.29279375338534902</v>
      </c>
      <c r="C6" s="22">
        <v>0.65293365351899002</v>
      </c>
      <c r="D6" s="22">
        <v>0.25267596036739498</v>
      </c>
      <c r="E6" s="22">
        <v>0.27259439152911702</v>
      </c>
      <c r="F6" s="22">
        <v>0.72073808841894005</v>
      </c>
      <c r="G6" s="22">
        <v>2.1898784637212101</v>
      </c>
    </row>
    <row r="7" spans="1:10" x14ac:dyDescent="0.25">
      <c r="A7" s="22">
        <v>2017</v>
      </c>
      <c r="B7" s="22">
        <v>0.41966248652514099</v>
      </c>
      <c r="C7" s="22">
        <v>0.38397209822672401</v>
      </c>
      <c r="D7" s="22">
        <v>0.11367311465614099</v>
      </c>
      <c r="E7" s="22">
        <v>0.22997762002018701</v>
      </c>
      <c r="F7" s="22">
        <v>1.7635767205331501</v>
      </c>
      <c r="G7" s="22">
        <v>2.9053192955698499</v>
      </c>
    </row>
    <row r="8" spans="1:10" x14ac:dyDescent="0.25">
      <c r="A8" s="22">
        <v>2018</v>
      </c>
      <c r="B8" s="22">
        <v>0.62226343781869697</v>
      </c>
      <c r="C8" s="22">
        <v>0.25942854032196899</v>
      </c>
      <c r="D8" s="22">
        <v>0.15857870967565699</v>
      </c>
      <c r="E8" s="22">
        <v>0.247056844155115</v>
      </c>
      <c r="F8" s="22">
        <v>1.31001228098515</v>
      </c>
      <c r="G8" s="22">
        <v>2.5905003227275598</v>
      </c>
    </row>
    <row r="9" spans="1:10" x14ac:dyDescent="0.25">
      <c r="A9" s="22">
        <v>2019</v>
      </c>
      <c r="B9" s="22">
        <v>0.20168244049124601</v>
      </c>
      <c r="C9" s="22">
        <v>4.93484935798175E-2</v>
      </c>
      <c r="D9" s="22">
        <v>0.44308728170516398</v>
      </c>
      <c r="E9" s="22">
        <v>0.32259530859774399</v>
      </c>
      <c r="F9" s="22">
        <v>0.66892559729172896</v>
      </c>
      <c r="G9" s="22">
        <v>1.6855874584964501</v>
      </c>
    </row>
    <row r="10" spans="1:10" x14ac:dyDescent="0.25">
      <c r="A10" s="22">
        <v>2020</v>
      </c>
      <c r="B10" s="22">
        <v>0.47</v>
      </c>
      <c r="C10" s="22">
        <v>-0.1</v>
      </c>
      <c r="D10" s="22">
        <v>0.06</v>
      </c>
      <c r="E10" s="22">
        <v>0.61</v>
      </c>
      <c r="F10" s="22">
        <v>0.36</v>
      </c>
      <c r="G10" s="22">
        <v>1.4</v>
      </c>
    </row>
    <row r="11" spans="1:10" x14ac:dyDescent="0.25">
      <c r="A11" s="24">
        <v>2021</v>
      </c>
      <c r="B11" s="24">
        <v>0.48</v>
      </c>
      <c r="C11" s="24">
        <v>-0.04</v>
      </c>
      <c r="D11" s="24">
        <v>0.08</v>
      </c>
      <c r="E11" s="24">
        <v>0.61</v>
      </c>
      <c r="F11" s="24">
        <v>0.5</v>
      </c>
      <c r="G11" s="24">
        <v>1.64</v>
      </c>
    </row>
  </sheetData>
  <mergeCells count="2">
    <mergeCell ref="A1:G1"/>
    <mergeCell ref="I1:J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2"/>
  <sheetViews>
    <sheetView workbookViewId="0">
      <selection activeCell="E5" sqref="E5"/>
    </sheetView>
  </sheetViews>
  <sheetFormatPr defaultRowHeight="15" x14ac:dyDescent="0.25"/>
  <cols>
    <col min="1" max="1" width="11.7109375" customWidth="1"/>
    <col min="2" max="2" width="22.7109375" customWidth="1"/>
    <col min="3" max="3" width="20.7109375" customWidth="1"/>
    <col min="5" max="5" width="12.7109375" customWidth="1"/>
    <col min="6" max="6" width="13.7109375" customWidth="1"/>
  </cols>
  <sheetData>
    <row r="1" spans="1:6" ht="15.75" x14ac:dyDescent="0.25">
      <c r="A1" s="80" t="s">
        <v>17</v>
      </c>
      <c r="B1" s="81"/>
      <c r="C1" s="81"/>
      <c r="E1" s="80" t="s">
        <v>18</v>
      </c>
      <c r="F1" s="81"/>
    </row>
    <row r="2" spans="1:6" x14ac:dyDescent="0.25">
      <c r="A2" s="8" t="s">
        <v>16</v>
      </c>
      <c r="B2" s="8" t="s">
        <v>33</v>
      </c>
      <c r="C2" s="8" t="s">
        <v>34</v>
      </c>
      <c r="E2" s="14" t="s">
        <v>19</v>
      </c>
      <c r="F2" s="9" t="s">
        <v>7</v>
      </c>
    </row>
    <row r="3" spans="1:6" x14ac:dyDescent="0.25">
      <c r="A3" s="26">
        <v>2005</v>
      </c>
      <c r="B3" s="26">
        <v>92.363335124056903</v>
      </c>
      <c r="C3" s="26">
        <v>100.608436751808</v>
      </c>
      <c r="E3" s="14" t="s">
        <v>20</v>
      </c>
      <c r="F3" s="10" t="s">
        <v>35</v>
      </c>
    </row>
    <row r="4" spans="1:6" x14ac:dyDescent="0.25">
      <c r="A4" s="25">
        <v>2005.0833333333301</v>
      </c>
      <c r="B4" s="25">
        <v>92.935715681970905</v>
      </c>
      <c r="C4" s="25">
        <v>100.93284394668601</v>
      </c>
    </row>
    <row r="5" spans="1:6" x14ac:dyDescent="0.25">
      <c r="A5" s="25">
        <v>2005.1666666666699</v>
      </c>
      <c r="B5" s="25">
        <v>93.175631689492704</v>
      </c>
      <c r="C5" s="25">
        <v>101.19102629086601</v>
      </c>
      <c r="E5" s="15" t="str">
        <f>HYPERLINK("#'OVERZICHT'!A1", "Link naar overzicht")</f>
        <v>Link naar overzicht</v>
      </c>
    </row>
    <row r="6" spans="1:6" x14ac:dyDescent="0.25">
      <c r="A6" s="25">
        <v>2005.25</v>
      </c>
      <c r="B6" s="25">
        <v>93.781912466008905</v>
      </c>
      <c r="C6" s="25">
        <v>101.49748510154799</v>
      </c>
    </row>
    <row r="7" spans="1:6" x14ac:dyDescent="0.25">
      <c r="A7" s="25">
        <v>2005.3333333333301</v>
      </c>
      <c r="B7" s="25">
        <v>94.284223367396294</v>
      </c>
      <c r="C7" s="25">
        <v>102.09961569764</v>
      </c>
    </row>
    <row r="8" spans="1:6" x14ac:dyDescent="0.25">
      <c r="A8" s="25">
        <v>2005.4166666666699</v>
      </c>
      <c r="B8" s="25">
        <v>94.252073731798106</v>
      </c>
      <c r="C8" s="25">
        <v>101.99753414272099</v>
      </c>
    </row>
    <row r="9" spans="1:6" x14ac:dyDescent="0.25">
      <c r="A9" s="25">
        <v>2005.5</v>
      </c>
      <c r="B9" s="25">
        <v>94.515615078033093</v>
      </c>
      <c r="C9" s="25">
        <v>102.040900465851</v>
      </c>
    </row>
    <row r="10" spans="1:6" x14ac:dyDescent="0.25">
      <c r="A10" s="25">
        <v>2005.5833333333301</v>
      </c>
      <c r="B10" s="25">
        <v>94.781959766793406</v>
      </c>
      <c r="C10" s="25">
        <v>102.24803540944001</v>
      </c>
    </row>
    <row r="11" spans="1:6" x14ac:dyDescent="0.25">
      <c r="A11" s="25">
        <v>2005.6666666666699</v>
      </c>
      <c r="B11" s="25">
        <v>94.981976773353907</v>
      </c>
      <c r="C11" s="25">
        <v>102.098846206419</v>
      </c>
    </row>
    <row r="12" spans="1:6" x14ac:dyDescent="0.25">
      <c r="A12" s="25">
        <v>2005.75</v>
      </c>
      <c r="B12" s="25">
        <v>95.344888610077703</v>
      </c>
      <c r="C12" s="25">
        <v>102.5298347088</v>
      </c>
    </row>
    <row r="13" spans="1:6" x14ac:dyDescent="0.25">
      <c r="A13" s="25">
        <v>2005.8333333333301</v>
      </c>
      <c r="B13" s="25">
        <v>95.691143835801597</v>
      </c>
      <c r="C13" s="25">
        <v>102.647113328107</v>
      </c>
    </row>
    <row r="14" spans="1:6" x14ac:dyDescent="0.25">
      <c r="A14" s="25">
        <v>2005.9166666666699</v>
      </c>
      <c r="B14" s="25">
        <v>96.370903763320598</v>
      </c>
      <c r="C14" s="25">
        <v>103.234768093973</v>
      </c>
    </row>
    <row r="15" spans="1:6" x14ac:dyDescent="0.25">
      <c r="A15" s="25">
        <v>2006</v>
      </c>
      <c r="B15" s="25">
        <v>96.604892761934906</v>
      </c>
      <c r="C15" s="25">
        <v>103.74221094072</v>
      </c>
    </row>
    <row r="16" spans="1:6" x14ac:dyDescent="0.25">
      <c r="A16" s="25">
        <v>2006.0833333333301</v>
      </c>
      <c r="B16" s="25">
        <v>97.184330851544601</v>
      </c>
      <c r="C16" s="25">
        <v>104.36780355151301</v>
      </c>
    </row>
    <row r="17" spans="1:3" x14ac:dyDescent="0.25">
      <c r="A17" s="25">
        <v>2006.1666666666699</v>
      </c>
      <c r="B17" s="25">
        <v>97.697667929490805</v>
      </c>
      <c r="C17" s="25">
        <v>104.63457464128</v>
      </c>
    </row>
    <row r="18" spans="1:3" x14ac:dyDescent="0.25">
      <c r="A18" s="25">
        <v>2006.25</v>
      </c>
      <c r="B18" s="25">
        <v>97.940809425524506</v>
      </c>
      <c r="C18" s="25">
        <v>104.84701223329699</v>
      </c>
    </row>
    <row r="19" spans="1:3" x14ac:dyDescent="0.25">
      <c r="A19" s="25">
        <v>2006.3333333333301</v>
      </c>
      <c r="B19" s="25">
        <v>98.364753627686795</v>
      </c>
      <c r="C19" s="25">
        <v>105.14210336782401</v>
      </c>
    </row>
    <row r="20" spans="1:3" x14ac:dyDescent="0.25">
      <c r="A20" s="25">
        <v>2006.4166666666699</v>
      </c>
      <c r="B20" s="25">
        <v>98.866948591030507</v>
      </c>
      <c r="C20" s="25">
        <v>105.397018100598</v>
      </c>
    </row>
    <row r="21" spans="1:3" x14ac:dyDescent="0.25">
      <c r="A21" s="25">
        <v>2006.5</v>
      </c>
      <c r="B21" s="25">
        <v>99.016148924491503</v>
      </c>
      <c r="C21" s="25">
        <v>105.701281739555</v>
      </c>
    </row>
    <row r="22" spans="1:3" x14ac:dyDescent="0.25">
      <c r="A22" s="25">
        <v>2006.5833333333301</v>
      </c>
      <c r="B22" s="25">
        <v>99.1018557488037</v>
      </c>
      <c r="C22" s="25">
        <v>105.42070001297201</v>
      </c>
    </row>
    <row r="23" spans="1:3" x14ac:dyDescent="0.25">
      <c r="A23" s="25">
        <v>2006.6666666666699</v>
      </c>
      <c r="B23" s="25">
        <v>99.311366053187498</v>
      </c>
      <c r="C23" s="25">
        <v>105.727559352428</v>
      </c>
    </row>
    <row r="24" spans="1:3" x14ac:dyDescent="0.25">
      <c r="A24" s="25">
        <v>2006.75</v>
      </c>
      <c r="B24" s="25">
        <v>99.676739564610799</v>
      </c>
      <c r="C24" s="25">
        <v>106.14618734234401</v>
      </c>
    </row>
    <row r="25" spans="1:3" x14ac:dyDescent="0.25">
      <c r="A25" s="25">
        <v>2006.8333333333301</v>
      </c>
      <c r="B25" s="25">
        <v>100.20839214609499</v>
      </c>
      <c r="C25" s="25">
        <v>106.534682270122</v>
      </c>
    </row>
    <row r="26" spans="1:3" x14ac:dyDescent="0.25">
      <c r="A26" s="25">
        <v>2006.9166666666699</v>
      </c>
      <c r="B26" s="25">
        <v>100.545959758686</v>
      </c>
      <c r="C26" s="25">
        <v>106.445110976934</v>
      </c>
    </row>
    <row r="27" spans="1:3" x14ac:dyDescent="0.25">
      <c r="A27" s="25">
        <v>2007</v>
      </c>
      <c r="B27" s="25">
        <v>100.844974205947</v>
      </c>
      <c r="C27" s="25">
        <v>106.77655256523499</v>
      </c>
    </row>
    <row r="28" spans="1:3" x14ac:dyDescent="0.25">
      <c r="A28" s="25">
        <v>2007.0833333333301</v>
      </c>
      <c r="B28" s="25">
        <v>100.901835138858</v>
      </c>
      <c r="C28" s="25">
        <v>106.75977757882799</v>
      </c>
    </row>
    <row r="29" spans="1:3" x14ac:dyDescent="0.25">
      <c r="A29" s="25">
        <v>2007.1666666666699</v>
      </c>
      <c r="B29" s="25">
        <v>101.684629808333</v>
      </c>
      <c r="C29" s="25">
        <v>107.117636461627</v>
      </c>
    </row>
    <row r="30" spans="1:3" x14ac:dyDescent="0.25">
      <c r="A30" s="25">
        <v>2007.25</v>
      </c>
      <c r="B30" s="25">
        <v>101.839543048018</v>
      </c>
      <c r="C30" s="25">
        <v>107.03499113197</v>
      </c>
    </row>
    <row r="31" spans="1:3" x14ac:dyDescent="0.25">
      <c r="A31" s="25">
        <v>2007.3333333333301</v>
      </c>
      <c r="B31" s="25">
        <v>102.447011892815</v>
      </c>
      <c r="C31" s="25">
        <v>107.676134644599</v>
      </c>
    </row>
    <row r="32" spans="1:3" x14ac:dyDescent="0.25">
      <c r="A32" s="25">
        <v>2007.4166666666699</v>
      </c>
      <c r="B32" s="25">
        <v>102.862825264476</v>
      </c>
      <c r="C32" s="25">
        <v>107.954680129358</v>
      </c>
    </row>
    <row r="33" spans="1:3" x14ac:dyDescent="0.25">
      <c r="A33" s="25">
        <v>2007.5</v>
      </c>
      <c r="B33" s="25">
        <v>103.075901580812</v>
      </c>
      <c r="C33" s="25">
        <v>108.41523620618</v>
      </c>
    </row>
    <row r="34" spans="1:3" x14ac:dyDescent="0.25">
      <c r="A34" s="25">
        <v>2007.5833333333301</v>
      </c>
      <c r="B34" s="25">
        <v>103.77452403796499</v>
      </c>
      <c r="C34" s="25">
        <v>109.02398123336199</v>
      </c>
    </row>
    <row r="35" spans="1:3" x14ac:dyDescent="0.25">
      <c r="A35" s="25">
        <v>2007.6666666666699</v>
      </c>
      <c r="B35" s="25">
        <v>103.640002185692</v>
      </c>
      <c r="C35" s="25">
        <v>108.895552345659</v>
      </c>
    </row>
    <row r="36" spans="1:3" x14ac:dyDescent="0.25">
      <c r="A36" s="25">
        <v>2007.75</v>
      </c>
      <c r="B36" s="25">
        <v>103.919240958323</v>
      </c>
      <c r="C36" s="25">
        <v>108.951766328422</v>
      </c>
    </row>
    <row r="37" spans="1:3" x14ac:dyDescent="0.25">
      <c r="A37" s="25">
        <v>2007.8333333333301</v>
      </c>
      <c r="B37" s="25">
        <v>104.636657956109</v>
      </c>
      <c r="C37" s="25">
        <v>108.96848952165</v>
      </c>
    </row>
    <row r="38" spans="1:3" x14ac:dyDescent="0.25">
      <c r="A38" s="25">
        <v>2007.9166666666699</v>
      </c>
      <c r="B38" s="25">
        <v>104.542093538084</v>
      </c>
      <c r="C38" s="25">
        <v>108.762983267564</v>
      </c>
    </row>
    <row r="39" spans="1:3" x14ac:dyDescent="0.25">
      <c r="A39" s="25">
        <v>2008</v>
      </c>
      <c r="B39" s="25">
        <v>105.34971969148</v>
      </c>
      <c r="C39" s="25">
        <v>109.239263837859</v>
      </c>
    </row>
    <row r="40" spans="1:3" x14ac:dyDescent="0.25">
      <c r="A40" s="25">
        <v>2008.0833333333301</v>
      </c>
      <c r="B40" s="25">
        <v>105.32650027375099</v>
      </c>
      <c r="C40" s="25">
        <v>108.830217869534</v>
      </c>
    </row>
    <row r="41" spans="1:3" x14ac:dyDescent="0.25">
      <c r="A41" s="25">
        <v>2008.1666666666699</v>
      </c>
      <c r="B41" s="25">
        <v>105.643995983046</v>
      </c>
      <c r="C41" s="25">
        <v>109.18648581930501</v>
      </c>
    </row>
    <row r="42" spans="1:3" x14ac:dyDescent="0.25">
      <c r="A42" s="25">
        <v>2008.25</v>
      </c>
      <c r="B42" s="25">
        <v>106.032617606758</v>
      </c>
      <c r="C42" s="25">
        <v>109.08645931100099</v>
      </c>
    </row>
    <row r="43" spans="1:3" x14ac:dyDescent="0.25">
      <c r="A43" s="25">
        <v>2008.3333333333301</v>
      </c>
      <c r="B43" s="25">
        <v>105.46611062813101</v>
      </c>
      <c r="C43" s="25">
        <v>108.372699101457</v>
      </c>
    </row>
    <row r="44" spans="1:3" x14ac:dyDescent="0.25">
      <c r="A44" s="25">
        <v>2008.4166666666699</v>
      </c>
      <c r="B44" s="25">
        <v>105.79548632128601</v>
      </c>
      <c r="C44" s="25">
        <v>108.317529830502</v>
      </c>
    </row>
    <row r="45" spans="1:3" x14ac:dyDescent="0.25">
      <c r="A45" s="25">
        <v>2008.5</v>
      </c>
      <c r="B45" s="25">
        <v>106.16513478385799</v>
      </c>
      <c r="C45" s="25">
        <v>108.347047239745</v>
      </c>
    </row>
    <row r="46" spans="1:3" x14ac:dyDescent="0.25">
      <c r="A46" s="25">
        <v>2008.5833333333301</v>
      </c>
      <c r="B46" s="25">
        <v>106.510553031116</v>
      </c>
      <c r="C46" s="25">
        <v>108.449811102295</v>
      </c>
    </row>
    <row r="47" spans="1:3" x14ac:dyDescent="0.25">
      <c r="A47" s="25">
        <v>2008.6666666666699</v>
      </c>
      <c r="B47" s="25">
        <v>106.37937402199</v>
      </c>
      <c r="C47" s="25">
        <v>108.474622654988</v>
      </c>
    </row>
    <row r="48" spans="1:3" x14ac:dyDescent="0.25">
      <c r="A48" s="25">
        <v>2008.75</v>
      </c>
      <c r="B48" s="25">
        <v>106.217036979241</v>
      </c>
      <c r="C48" s="25">
        <v>108.170137221215</v>
      </c>
    </row>
    <row r="49" spans="1:3" x14ac:dyDescent="0.25">
      <c r="A49" s="25">
        <v>2008.8333333333301</v>
      </c>
      <c r="B49" s="25">
        <v>105.698119276751</v>
      </c>
      <c r="C49" s="25">
        <v>107.75462980159099</v>
      </c>
    </row>
    <row r="50" spans="1:3" x14ac:dyDescent="0.25">
      <c r="A50" s="25">
        <v>2008.9166666666699</v>
      </c>
      <c r="B50" s="25">
        <v>106.31353973276001</v>
      </c>
      <c r="C50" s="25">
        <v>108.421536824756</v>
      </c>
    </row>
    <row r="51" spans="1:3" x14ac:dyDescent="0.25">
      <c r="A51" s="25">
        <v>2009</v>
      </c>
      <c r="B51" s="25">
        <v>106.314433167372</v>
      </c>
      <c r="C51" s="25">
        <v>108.020540145073</v>
      </c>
    </row>
    <row r="52" spans="1:3" x14ac:dyDescent="0.25">
      <c r="A52" s="25">
        <v>2009.0833333333301</v>
      </c>
      <c r="B52" s="25">
        <v>105.236834340933</v>
      </c>
      <c r="C52" s="25">
        <v>106.700436524209</v>
      </c>
    </row>
    <row r="53" spans="1:3" x14ac:dyDescent="0.25">
      <c r="A53" s="25">
        <v>2009.1666666666699</v>
      </c>
      <c r="B53" s="25">
        <v>104.339954338094</v>
      </c>
      <c r="C53" s="25">
        <v>105.470656587869</v>
      </c>
    </row>
    <row r="54" spans="1:3" x14ac:dyDescent="0.25">
      <c r="A54" s="25">
        <v>2009.25</v>
      </c>
      <c r="B54" s="25">
        <v>103.438055177867</v>
      </c>
      <c r="C54" s="25">
        <v>104.749621218402</v>
      </c>
    </row>
    <row r="55" spans="1:3" x14ac:dyDescent="0.25">
      <c r="A55" s="25">
        <v>2009.3333333333301</v>
      </c>
      <c r="B55" s="25">
        <v>102.811192890594</v>
      </c>
      <c r="C55" s="25">
        <v>103.921719210684</v>
      </c>
    </row>
    <row r="56" spans="1:3" x14ac:dyDescent="0.25">
      <c r="A56" s="25">
        <v>2009.4166666666699</v>
      </c>
      <c r="B56" s="25">
        <v>101.809254278719</v>
      </c>
      <c r="C56" s="25">
        <v>102.91672230655</v>
      </c>
    </row>
    <row r="57" spans="1:3" x14ac:dyDescent="0.25">
      <c r="A57" s="25">
        <v>2009.5</v>
      </c>
      <c r="B57" s="25">
        <v>101.399118109253</v>
      </c>
      <c r="C57" s="25">
        <v>103.127599753493</v>
      </c>
    </row>
    <row r="58" spans="1:3" x14ac:dyDescent="0.25">
      <c r="A58" s="25">
        <v>2009.5833333333301</v>
      </c>
      <c r="B58" s="25">
        <v>100.612861362801</v>
      </c>
      <c r="C58" s="25">
        <v>102.35031649024801</v>
      </c>
    </row>
    <row r="59" spans="1:3" x14ac:dyDescent="0.25">
      <c r="A59" s="25">
        <v>2009.6666666666699</v>
      </c>
      <c r="B59" s="25">
        <v>100.466888771028</v>
      </c>
      <c r="C59" s="25">
        <v>102.035780322055</v>
      </c>
    </row>
    <row r="60" spans="1:3" x14ac:dyDescent="0.25">
      <c r="A60" s="25">
        <v>2009.75</v>
      </c>
      <c r="B60" s="25">
        <v>100.650725612895</v>
      </c>
      <c r="C60" s="25">
        <v>101.93341595507501</v>
      </c>
    </row>
    <row r="61" spans="1:3" x14ac:dyDescent="0.25">
      <c r="A61" s="25">
        <v>2009.8333333333301</v>
      </c>
      <c r="B61" s="25">
        <v>100.46969693709001</v>
      </c>
      <c r="C61" s="25">
        <v>101.361839255219</v>
      </c>
    </row>
    <row r="62" spans="1:3" x14ac:dyDescent="0.25">
      <c r="A62" s="25">
        <v>2009.9166666666699</v>
      </c>
      <c r="B62" s="25">
        <v>100.258681930004</v>
      </c>
      <c r="C62" s="25">
        <v>101.16620411806799</v>
      </c>
    </row>
    <row r="63" spans="1:3" x14ac:dyDescent="0.25">
      <c r="A63" s="25">
        <v>2010</v>
      </c>
      <c r="B63" s="25">
        <v>100.024509249304</v>
      </c>
      <c r="C63" s="25">
        <v>100.66932342995401</v>
      </c>
    </row>
    <row r="64" spans="1:3" x14ac:dyDescent="0.25">
      <c r="A64" s="25">
        <v>2010.0833333333301</v>
      </c>
      <c r="B64" s="25">
        <v>100.281398134772</v>
      </c>
      <c r="C64" s="25">
        <v>100.80587407761401</v>
      </c>
    </row>
    <row r="65" spans="1:3" x14ac:dyDescent="0.25">
      <c r="A65" s="25">
        <v>2010.1666666666699</v>
      </c>
      <c r="B65" s="25">
        <v>100.26113908101</v>
      </c>
      <c r="C65" s="25">
        <v>100.416456037434</v>
      </c>
    </row>
    <row r="66" spans="1:3" x14ac:dyDescent="0.25">
      <c r="A66" s="25">
        <v>2010.25</v>
      </c>
      <c r="B66" s="25">
        <v>100.872797402621</v>
      </c>
      <c r="C66" s="25">
        <v>100.888869182535</v>
      </c>
    </row>
    <row r="67" spans="1:3" x14ac:dyDescent="0.25">
      <c r="A67" s="25">
        <v>2010.3333333333301</v>
      </c>
      <c r="B67" s="25">
        <v>100.243571333418</v>
      </c>
      <c r="C67" s="25">
        <v>100.544214127107</v>
      </c>
    </row>
    <row r="68" spans="1:3" x14ac:dyDescent="0.25">
      <c r="A68" s="25">
        <v>2010.4166666666699</v>
      </c>
      <c r="B68" s="25">
        <v>100.126118708104</v>
      </c>
      <c r="C68" s="25">
        <v>100.27573352049799</v>
      </c>
    </row>
    <row r="69" spans="1:3" x14ac:dyDescent="0.25">
      <c r="A69" s="25">
        <v>2010.5</v>
      </c>
      <c r="B69" s="25">
        <v>100.249543952625</v>
      </c>
      <c r="C69" s="25">
        <v>100.44850963762001</v>
      </c>
    </row>
    <row r="70" spans="1:3" x14ac:dyDescent="0.25">
      <c r="A70" s="25">
        <v>2010.5833333333301</v>
      </c>
      <c r="B70" s="25">
        <v>100.174820118996</v>
      </c>
      <c r="C70" s="25">
        <v>100.310039097409</v>
      </c>
    </row>
    <row r="71" spans="1:3" x14ac:dyDescent="0.25">
      <c r="A71" s="25">
        <v>2010.6666666666699</v>
      </c>
      <c r="B71" s="25">
        <v>99.672350638911993</v>
      </c>
      <c r="C71" s="25">
        <v>99.642312280592094</v>
      </c>
    </row>
    <row r="72" spans="1:3" x14ac:dyDescent="0.25">
      <c r="A72" s="25">
        <v>2010.75</v>
      </c>
      <c r="B72" s="25">
        <v>99.324696238223396</v>
      </c>
      <c r="C72" s="25">
        <v>98.9183362044744</v>
      </c>
    </row>
    <row r="73" spans="1:3" x14ac:dyDescent="0.25">
      <c r="A73" s="25">
        <v>2010.8333333333301</v>
      </c>
      <c r="B73" s="25">
        <v>99.315706101755396</v>
      </c>
      <c r="C73" s="25">
        <v>98.756189521786396</v>
      </c>
    </row>
    <row r="74" spans="1:3" x14ac:dyDescent="0.25">
      <c r="A74" s="25">
        <v>2010.9166666666699</v>
      </c>
      <c r="B74" s="25">
        <v>99.453349040259297</v>
      </c>
      <c r="C74" s="25">
        <v>98.324142882975593</v>
      </c>
    </row>
    <row r="75" spans="1:3" x14ac:dyDescent="0.25">
      <c r="A75" s="25">
        <v>2011</v>
      </c>
      <c r="B75" s="25">
        <v>98.780768436134196</v>
      </c>
      <c r="C75" s="25">
        <v>97.677357305982</v>
      </c>
    </row>
    <row r="76" spans="1:3" x14ac:dyDescent="0.25">
      <c r="A76" s="25">
        <v>2011.0833333333301</v>
      </c>
      <c r="B76" s="25">
        <v>98.424263207464094</v>
      </c>
      <c r="C76" s="25">
        <v>97.006765966044796</v>
      </c>
    </row>
    <row r="77" spans="1:3" x14ac:dyDescent="0.25">
      <c r="A77" s="25">
        <v>2011.1666666666699</v>
      </c>
      <c r="B77" s="25">
        <v>99.020492144401899</v>
      </c>
      <c r="C77" s="25">
        <v>97.259099672930404</v>
      </c>
    </row>
    <row r="78" spans="1:3" x14ac:dyDescent="0.25">
      <c r="A78" s="25">
        <v>2011.25</v>
      </c>
      <c r="B78" s="25">
        <v>98.486906662589107</v>
      </c>
      <c r="C78" s="25">
        <v>96.599268691127804</v>
      </c>
    </row>
    <row r="79" spans="1:3" x14ac:dyDescent="0.25">
      <c r="A79" s="25">
        <v>2011.3333333333301</v>
      </c>
      <c r="B79" s="25">
        <v>98.4747520357718</v>
      </c>
      <c r="C79" s="25">
        <v>96.494938722547602</v>
      </c>
    </row>
    <row r="80" spans="1:3" x14ac:dyDescent="0.25">
      <c r="A80" s="25">
        <v>2011.4166666666699</v>
      </c>
      <c r="B80" s="25">
        <v>98.354953879024904</v>
      </c>
      <c r="C80" s="25">
        <v>96.256189223180797</v>
      </c>
    </row>
    <row r="81" spans="1:3" x14ac:dyDescent="0.25">
      <c r="A81" s="25">
        <v>2011.5</v>
      </c>
      <c r="B81" s="25">
        <v>97.953911881803293</v>
      </c>
      <c r="C81" s="25">
        <v>95.565018686500693</v>
      </c>
    </row>
    <row r="82" spans="1:3" x14ac:dyDescent="0.25">
      <c r="A82" s="25">
        <v>2011.5833333333301</v>
      </c>
      <c r="B82" s="25">
        <v>97.181683791187098</v>
      </c>
      <c r="C82" s="25">
        <v>94.966534610938595</v>
      </c>
    </row>
    <row r="83" spans="1:3" x14ac:dyDescent="0.25">
      <c r="A83" s="25">
        <v>2011.6666666666699</v>
      </c>
      <c r="B83" s="25">
        <v>96.581307099950806</v>
      </c>
      <c r="C83" s="25">
        <v>93.864211979664802</v>
      </c>
    </row>
    <row r="84" spans="1:3" x14ac:dyDescent="0.25">
      <c r="A84" s="25">
        <v>2011.75</v>
      </c>
      <c r="B84" s="25">
        <v>96.495571564053193</v>
      </c>
      <c r="C84" s="25">
        <v>93.841551268298105</v>
      </c>
    </row>
    <row r="85" spans="1:3" x14ac:dyDescent="0.25">
      <c r="A85" s="25">
        <v>2011.8333333333301</v>
      </c>
      <c r="B85" s="25">
        <v>96.034849405185099</v>
      </c>
      <c r="C85" s="25">
        <v>92.994412494260402</v>
      </c>
    </row>
    <row r="86" spans="1:3" x14ac:dyDescent="0.25">
      <c r="A86" s="25">
        <v>2011.9166666666699</v>
      </c>
      <c r="B86" s="25">
        <v>95.356505413908806</v>
      </c>
      <c r="C86" s="25">
        <v>92.218681485058099</v>
      </c>
    </row>
    <row r="87" spans="1:3" x14ac:dyDescent="0.25">
      <c r="A87" s="25">
        <v>2012</v>
      </c>
      <c r="B87" s="25">
        <v>95.234637835594199</v>
      </c>
      <c r="C87" s="25">
        <v>91.849811332170901</v>
      </c>
    </row>
    <row r="88" spans="1:3" x14ac:dyDescent="0.25">
      <c r="A88" s="25">
        <v>2012.0833333333301</v>
      </c>
      <c r="B88" s="25">
        <v>95.061544711547796</v>
      </c>
      <c r="C88" s="25">
        <v>91.387462469128906</v>
      </c>
    </row>
    <row r="89" spans="1:3" x14ac:dyDescent="0.25">
      <c r="A89" s="25">
        <v>2012.1666666666699</v>
      </c>
      <c r="B89" s="25">
        <v>93.7910199760654</v>
      </c>
      <c r="C89" s="25">
        <v>89.910431901843296</v>
      </c>
    </row>
    <row r="90" spans="1:3" x14ac:dyDescent="0.25">
      <c r="A90" s="25">
        <v>2012.25</v>
      </c>
      <c r="B90" s="25">
        <v>93.000949693805296</v>
      </c>
      <c r="C90" s="25">
        <v>89.182175223563505</v>
      </c>
    </row>
    <row r="91" spans="1:3" x14ac:dyDescent="0.25">
      <c r="A91" s="25">
        <v>2012.3333333333301</v>
      </c>
      <c r="B91" s="25">
        <v>92.451376721404301</v>
      </c>
      <c r="C91" s="25">
        <v>88.978407883307696</v>
      </c>
    </row>
    <row r="92" spans="1:3" x14ac:dyDescent="0.25">
      <c r="A92" s="25">
        <v>2012.4166666666699</v>
      </c>
      <c r="B92" s="25">
        <v>93.391619060322796</v>
      </c>
      <c r="C92" s="25">
        <v>89.565731175953701</v>
      </c>
    </row>
    <row r="93" spans="1:3" x14ac:dyDescent="0.25">
      <c r="A93" s="25">
        <v>2012.5</v>
      </c>
      <c r="B93" s="25">
        <v>89.305472127467098</v>
      </c>
      <c r="C93" s="25">
        <v>85.067784087971205</v>
      </c>
    </row>
    <row r="94" spans="1:3" x14ac:dyDescent="0.25">
      <c r="A94" s="25">
        <v>2012.5833333333301</v>
      </c>
      <c r="B94" s="25">
        <v>88.813751694256695</v>
      </c>
      <c r="C94" s="25">
        <v>84.489801369011701</v>
      </c>
    </row>
    <row r="95" spans="1:3" x14ac:dyDescent="0.25">
      <c r="A95" s="25">
        <v>2012.6666666666699</v>
      </c>
      <c r="B95" s="25">
        <v>88.457604703209299</v>
      </c>
      <c r="C95" s="25">
        <v>84.172235368798198</v>
      </c>
    </row>
    <row r="96" spans="1:3" x14ac:dyDescent="0.25">
      <c r="A96" s="25">
        <v>2012.75</v>
      </c>
      <c r="B96" s="25">
        <v>88.2766008587584</v>
      </c>
      <c r="C96" s="25">
        <v>83.447849308537201</v>
      </c>
    </row>
    <row r="97" spans="1:3" x14ac:dyDescent="0.25">
      <c r="A97" s="25">
        <v>2012.8333333333301</v>
      </c>
      <c r="B97" s="25">
        <v>89.033706049074198</v>
      </c>
      <c r="C97" s="25">
        <v>83.857359297345397</v>
      </c>
    </row>
    <row r="98" spans="1:3" x14ac:dyDescent="0.25">
      <c r="A98" s="25">
        <v>2012.9166666666699</v>
      </c>
      <c r="B98" s="25">
        <v>88.770054684420202</v>
      </c>
      <c r="C98" s="25">
        <v>83.473373297519004</v>
      </c>
    </row>
    <row r="99" spans="1:3" x14ac:dyDescent="0.25">
      <c r="A99" s="25">
        <v>2013</v>
      </c>
      <c r="B99" s="25">
        <v>85.759491638471204</v>
      </c>
      <c r="C99" s="25">
        <v>80.283843407872496</v>
      </c>
    </row>
    <row r="100" spans="1:3" x14ac:dyDescent="0.25">
      <c r="A100" s="25">
        <v>2013.0833333333301</v>
      </c>
      <c r="B100" s="25">
        <v>86.830893872165106</v>
      </c>
      <c r="C100" s="25">
        <v>80.9059488977162</v>
      </c>
    </row>
    <row r="101" spans="1:3" x14ac:dyDescent="0.25">
      <c r="A101" s="25">
        <v>2013.1666666666699</v>
      </c>
      <c r="B101" s="25">
        <v>86.885682643461706</v>
      </c>
      <c r="C101" s="25">
        <v>80.878814219735602</v>
      </c>
    </row>
    <row r="102" spans="1:3" x14ac:dyDescent="0.25">
      <c r="A102" s="25">
        <v>2013.25</v>
      </c>
      <c r="B102" s="25">
        <v>85.9078332991308</v>
      </c>
      <c r="C102" s="25">
        <v>80.222303675377503</v>
      </c>
    </row>
    <row r="103" spans="1:3" x14ac:dyDescent="0.25">
      <c r="A103" s="25">
        <v>2013.3333333333301</v>
      </c>
      <c r="B103" s="25">
        <v>84.653669691093896</v>
      </c>
      <c r="C103" s="25">
        <v>79.134727261472506</v>
      </c>
    </row>
    <row r="104" spans="1:3" x14ac:dyDescent="0.25">
      <c r="A104" s="25">
        <v>2013.4166666666699</v>
      </c>
      <c r="B104" s="25">
        <v>84.258512057450801</v>
      </c>
      <c r="C104" s="25">
        <v>78.633557918892393</v>
      </c>
    </row>
    <row r="105" spans="1:3" x14ac:dyDescent="0.25">
      <c r="A105" s="25">
        <v>2013.5</v>
      </c>
      <c r="B105" s="25">
        <v>84.804678195428806</v>
      </c>
      <c r="C105" s="25">
        <v>78.576642429432098</v>
      </c>
    </row>
    <row r="106" spans="1:3" x14ac:dyDescent="0.25">
      <c r="A106" s="25">
        <v>2013.5833333333301</v>
      </c>
      <c r="B106" s="25">
        <v>84.850954232719403</v>
      </c>
      <c r="C106" s="25">
        <v>78.742487663030104</v>
      </c>
    </row>
    <row r="107" spans="1:3" x14ac:dyDescent="0.25">
      <c r="A107" s="25">
        <v>2013.6666666666699</v>
      </c>
      <c r="B107" s="25">
        <v>84.836794786956204</v>
      </c>
      <c r="C107" s="25">
        <v>78.692553207713203</v>
      </c>
    </row>
    <row r="108" spans="1:3" x14ac:dyDescent="0.25">
      <c r="A108" s="25">
        <v>2013.75</v>
      </c>
      <c r="B108" s="25">
        <v>84.742569490004698</v>
      </c>
      <c r="C108" s="25">
        <v>78.886283298426505</v>
      </c>
    </row>
    <row r="109" spans="1:3" x14ac:dyDescent="0.25">
      <c r="A109" s="25">
        <v>2013.8333333333301</v>
      </c>
      <c r="B109" s="25">
        <v>84.602867176018705</v>
      </c>
      <c r="C109" s="25">
        <v>78.593792867382106</v>
      </c>
    </row>
    <row r="110" spans="1:3" x14ac:dyDescent="0.25">
      <c r="A110" s="25">
        <v>2013.9166666666699</v>
      </c>
      <c r="B110" s="25">
        <v>85.477294378197001</v>
      </c>
      <c r="C110" s="25">
        <v>79.001669479107207</v>
      </c>
    </row>
    <row r="111" spans="1:3" x14ac:dyDescent="0.25">
      <c r="A111" s="25">
        <v>2014</v>
      </c>
      <c r="B111" s="25">
        <v>85.313120915825195</v>
      </c>
      <c r="C111" s="25">
        <v>78.558756366071705</v>
      </c>
    </row>
    <row r="112" spans="1:3" x14ac:dyDescent="0.25">
      <c r="A112" s="25">
        <v>2014.0833333333301</v>
      </c>
      <c r="B112" s="25">
        <v>85.326777746816802</v>
      </c>
      <c r="C112" s="25">
        <v>78.691689662614806</v>
      </c>
    </row>
    <row r="113" spans="1:3" x14ac:dyDescent="0.25">
      <c r="A113" s="25">
        <v>2014.1666666666699</v>
      </c>
      <c r="B113" s="25">
        <v>85.193056739414402</v>
      </c>
      <c r="C113" s="25">
        <v>78.657128344472497</v>
      </c>
    </row>
    <row r="114" spans="1:3" x14ac:dyDescent="0.25">
      <c r="A114" s="25">
        <v>2014.25</v>
      </c>
      <c r="B114" s="25">
        <v>85.831170726792394</v>
      </c>
      <c r="C114" s="25">
        <v>79.267689978733699</v>
      </c>
    </row>
    <row r="115" spans="1:3" x14ac:dyDescent="0.25">
      <c r="A115" s="25">
        <v>2014.3333333333301</v>
      </c>
      <c r="B115" s="25">
        <v>85.806951728356097</v>
      </c>
      <c r="C115" s="25">
        <v>79.580477289358399</v>
      </c>
    </row>
    <row r="116" spans="1:3" x14ac:dyDescent="0.25">
      <c r="A116" s="25">
        <v>2014.4166666666699</v>
      </c>
      <c r="B116" s="25">
        <v>86.121176305989394</v>
      </c>
      <c r="C116" s="25">
        <v>79.491343972207005</v>
      </c>
    </row>
    <row r="117" spans="1:3" x14ac:dyDescent="0.25">
      <c r="A117" s="25">
        <v>2014.5</v>
      </c>
      <c r="B117" s="25">
        <v>86.392791307243101</v>
      </c>
      <c r="C117" s="25">
        <v>79.4328138614229</v>
      </c>
    </row>
    <row r="118" spans="1:3" x14ac:dyDescent="0.25">
      <c r="A118" s="25">
        <v>2014.5833333333301</v>
      </c>
      <c r="B118" s="25">
        <v>86.262845900195302</v>
      </c>
      <c r="C118" s="25">
        <v>79.2486249530306</v>
      </c>
    </row>
    <row r="119" spans="1:3" x14ac:dyDescent="0.25">
      <c r="A119" s="25">
        <v>2014.6666666666699</v>
      </c>
      <c r="B119" s="25">
        <v>86.248045975651095</v>
      </c>
      <c r="C119" s="25">
        <v>79.365539240150099</v>
      </c>
    </row>
    <row r="120" spans="1:3" x14ac:dyDescent="0.25">
      <c r="A120" s="25">
        <v>2014.75</v>
      </c>
      <c r="B120" s="25">
        <v>86.599336265887899</v>
      </c>
      <c r="C120" s="25">
        <v>79.579094887745001</v>
      </c>
    </row>
    <row r="121" spans="1:3" x14ac:dyDescent="0.25">
      <c r="A121" s="25">
        <v>2014.8333333333301</v>
      </c>
      <c r="B121" s="25">
        <v>86.550103043254595</v>
      </c>
      <c r="C121" s="25">
        <v>79.687477907656103</v>
      </c>
    </row>
    <row r="122" spans="1:3" x14ac:dyDescent="0.25">
      <c r="A122" s="25">
        <v>2014.9166666666699</v>
      </c>
      <c r="B122" s="25">
        <v>87.078977650541901</v>
      </c>
      <c r="C122" s="25">
        <v>80.064152935897994</v>
      </c>
    </row>
    <row r="123" spans="1:3" x14ac:dyDescent="0.25">
      <c r="A123" s="25">
        <v>2015</v>
      </c>
      <c r="B123" s="25">
        <v>87.079964825315898</v>
      </c>
      <c r="C123" s="25">
        <v>80.280624123618196</v>
      </c>
    </row>
    <row r="124" spans="1:3" x14ac:dyDescent="0.25">
      <c r="A124" s="25">
        <v>2015.0833333333301</v>
      </c>
      <c r="B124" s="25">
        <v>87.363138854668193</v>
      </c>
      <c r="C124" s="25">
        <v>80.488498369625802</v>
      </c>
    </row>
    <row r="125" spans="1:3" x14ac:dyDescent="0.25">
      <c r="A125" s="25">
        <v>2015.1666666666699</v>
      </c>
      <c r="B125" s="25">
        <v>87.586607559981701</v>
      </c>
      <c r="C125" s="25">
        <v>80.417125593351798</v>
      </c>
    </row>
    <row r="126" spans="1:3" x14ac:dyDescent="0.25">
      <c r="A126" s="25">
        <v>2015.25</v>
      </c>
      <c r="B126" s="25">
        <v>87.781291445116693</v>
      </c>
      <c r="C126" s="25">
        <v>80.583639605722198</v>
      </c>
    </row>
    <row r="127" spans="1:3" x14ac:dyDescent="0.25">
      <c r="A127" s="25">
        <v>2015.3333333333301</v>
      </c>
      <c r="B127" s="25">
        <v>88.112496550207794</v>
      </c>
      <c r="C127" s="25">
        <v>80.587857226481802</v>
      </c>
    </row>
    <row r="128" spans="1:3" x14ac:dyDescent="0.25">
      <c r="A128" s="25">
        <v>2015.4166666666699</v>
      </c>
      <c r="B128" s="25">
        <v>88.338488534155005</v>
      </c>
      <c r="C128" s="25">
        <v>80.788322946789194</v>
      </c>
    </row>
    <row r="129" spans="1:3" x14ac:dyDescent="0.25">
      <c r="A129" s="25">
        <v>2015.5</v>
      </c>
      <c r="B129" s="25">
        <v>88.687860975433694</v>
      </c>
      <c r="C129" s="25">
        <v>80.6504225305722</v>
      </c>
    </row>
    <row r="130" spans="1:3" x14ac:dyDescent="0.25">
      <c r="A130" s="25">
        <v>2015.5833333333301</v>
      </c>
      <c r="B130" s="25">
        <v>88.467510134550196</v>
      </c>
      <c r="C130" s="25">
        <v>80.905571353843996</v>
      </c>
    </row>
    <row r="131" spans="1:3" x14ac:dyDescent="0.25">
      <c r="A131" s="25">
        <v>2015.6666666666699</v>
      </c>
      <c r="B131" s="25">
        <v>89.336306726291099</v>
      </c>
      <c r="C131" s="25">
        <v>81.613629791137598</v>
      </c>
    </row>
    <row r="132" spans="1:3" x14ac:dyDescent="0.25">
      <c r="A132" s="25">
        <v>2015.75</v>
      </c>
      <c r="B132" s="25">
        <v>89.604891512235298</v>
      </c>
      <c r="C132" s="25">
        <v>81.942063755041303</v>
      </c>
    </row>
    <row r="133" spans="1:3" x14ac:dyDescent="0.25">
      <c r="A133" s="25">
        <v>2015.8333333333301</v>
      </c>
      <c r="B133" s="25">
        <v>89.913640666146804</v>
      </c>
      <c r="C133" s="25">
        <v>82.137977032273994</v>
      </c>
    </row>
    <row r="134" spans="1:3" x14ac:dyDescent="0.25">
      <c r="A134" s="25">
        <v>2015.9166666666699</v>
      </c>
      <c r="B134" s="25">
        <v>89.9264481965145</v>
      </c>
      <c r="C134" s="25">
        <v>82.159051474912602</v>
      </c>
    </row>
    <row r="135" spans="1:3" x14ac:dyDescent="0.25">
      <c r="A135" s="25">
        <v>2016</v>
      </c>
      <c r="B135" s="25">
        <v>90.616561989560907</v>
      </c>
      <c r="C135" s="25">
        <v>82.976531085045906</v>
      </c>
    </row>
    <row r="136" spans="1:3" x14ac:dyDescent="0.25">
      <c r="A136" s="25">
        <v>2016.0833333333301</v>
      </c>
      <c r="B136" s="25">
        <v>90.727002734209293</v>
      </c>
      <c r="C136" s="25">
        <v>83.215041684927201</v>
      </c>
    </row>
    <row r="137" spans="1:3" x14ac:dyDescent="0.25">
      <c r="A137" s="25">
        <v>2016.1666666666699</v>
      </c>
      <c r="B137" s="25">
        <v>91.132336088259905</v>
      </c>
      <c r="C137" s="25">
        <v>83.422124877641593</v>
      </c>
    </row>
    <row r="138" spans="1:3" x14ac:dyDescent="0.25">
      <c r="A138" s="25">
        <v>2016.25</v>
      </c>
      <c r="B138" s="25">
        <v>91.592120311753803</v>
      </c>
      <c r="C138" s="25">
        <v>83.831037677781794</v>
      </c>
    </row>
    <row r="139" spans="1:3" x14ac:dyDescent="0.25">
      <c r="A139" s="25">
        <v>2016.3333333333301</v>
      </c>
      <c r="B139" s="25">
        <v>91.924999807566493</v>
      </c>
      <c r="C139" s="25">
        <v>84.103267363952497</v>
      </c>
    </row>
    <row r="140" spans="1:3" x14ac:dyDescent="0.25">
      <c r="A140" s="25">
        <v>2016.4166666666699</v>
      </c>
      <c r="B140" s="25">
        <v>92.507282804542598</v>
      </c>
      <c r="C140" s="25">
        <v>84.498119173371407</v>
      </c>
    </row>
    <row r="141" spans="1:3" x14ac:dyDescent="0.25">
      <c r="A141" s="25">
        <v>2016.5</v>
      </c>
      <c r="B141" s="25">
        <v>93.101659770306895</v>
      </c>
      <c r="C141" s="25">
        <v>84.913240972257199</v>
      </c>
    </row>
    <row r="142" spans="1:3" x14ac:dyDescent="0.25">
      <c r="A142" s="25">
        <v>2016.5833333333301</v>
      </c>
      <c r="B142" s="25">
        <v>93.755572443011005</v>
      </c>
      <c r="C142" s="25">
        <v>85.585212997948403</v>
      </c>
    </row>
    <row r="143" spans="1:3" x14ac:dyDescent="0.25">
      <c r="A143" s="25">
        <v>2016.6666666666699</v>
      </c>
      <c r="B143" s="25">
        <v>94.632302219806803</v>
      </c>
      <c r="C143" s="25">
        <v>86.198941201000693</v>
      </c>
    </row>
    <row r="144" spans="1:3" x14ac:dyDescent="0.25">
      <c r="A144" s="25">
        <v>2016.75</v>
      </c>
      <c r="B144" s="25">
        <v>94.554929930965002</v>
      </c>
      <c r="C144" s="25">
        <v>86.137924330791407</v>
      </c>
    </row>
    <row r="145" spans="1:3" x14ac:dyDescent="0.25">
      <c r="A145" s="25">
        <v>2016.8333333333301</v>
      </c>
      <c r="B145" s="25">
        <v>95.225856197482301</v>
      </c>
      <c r="C145" s="25">
        <v>86.494058884301595</v>
      </c>
    </row>
    <row r="146" spans="1:3" x14ac:dyDescent="0.25">
      <c r="A146" s="25">
        <v>2016.9166666666699</v>
      </c>
      <c r="B146" s="25">
        <v>95.975997635740796</v>
      </c>
      <c r="C146" s="25">
        <v>86.83730086029</v>
      </c>
    </row>
    <row r="147" spans="1:3" x14ac:dyDescent="0.25">
      <c r="A147" s="25">
        <v>2017</v>
      </c>
      <c r="B147" s="25">
        <v>96.365324260119493</v>
      </c>
      <c r="C147" s="25">
        <v>86.954394450308797</v>
      </c>
    </row>
    <row r="148" spans="1:3" x14ac:dyDescent="0.25">
      <c r="A148" s="25">
        <v>2017.0833333333301</v>
      </c>
      <c r="B148" s="25">
        <v>96.745549686002306</v>
      </c>
      <c r="C148" s="25">
        <v>87.203391296582396</v>
      </c>
    </row>
    <row r="149" spans="1:3" x14ac:dyDescent="0.25">
      <c r="A149" s="25">
        <v>2017.1666666666699</v>
      </c>
      <c r="B149" s="25">
        <v>97.957415572437199</v>
      </c>
      <c r="C149" s="25">
        <v>88.291046660040607</v>
      </c>
    </row>
    <row r="150" spans="1:3" x14ac:dyDescent="0.25">
      <c r="A150" s="25">
        <v>2017.25</v>
      </c>
      <c r="B150" s="25">
        <v>98.236401039544404</v>
      </c>
      <c r="C150" s="25">
        <v>88.720218903252103</v>
      </c>
    </row>
    <row r="151" spans="1:3" x14ac:dyDescent="0.25">
      <c r="A151" s="25">
        <v>2017.3333333333301</v>
      </c>
      <c r="B151" s="25">
        <v>99.016978869165101</v>
      </c>
      <c r="C151" s="25">
        <v>89.624897673416896</v>
      </c>
    </row>
    <row r="152" spans="1:3" x14ac:dyDescent="0.25">
      <c r="A152" s="25">
        <v>2017.4166666666699</v>
      </c>
      <c r="B152" s="25">
        <v>99.780310011007302</v>
      </c>
      <c r="C152" s="25">
        <v>89.959531651445403</v>
      </c>
    </row>
    <row r="153" spans="1:3" x14ac:dyDescent="0.25">
      <c r="A153" s="25">
        <v>2017.5</v>
      </c>
      <c r="B153" s="25">
        <v>100.163076698268</v>
      </c>
      <c r="C153" s="25">
        <v>90.363256305156895</v>
      </c>
    </row>
    <row r="154" spans="1:3" x14ac:dyDescent="0.25">
      <c r="A154" s="25">
        <v>2017.5833333333301</v>
      </c>
      <c r="B154" s="25">
        <v>100.982208586724</v>
      </c>
      <c r="C154" s="25">
        <v>90.974597471543802</v>
      </c>
    </row>
    <row r="155" spans="1:3" x14ac:dyDescent="0.25">
      <c r="A155" s="25">
        <v>2017.6666666666699</v>
      </c>
      <c r="B155" s="25">
        <v>101.518621600207</v>
      </c>
      <c r="C155" s="25">
        <v>91.221879526584104</v>
      </c>
    </row>
    <row r="156" spans="1:3" x14ac:dyDescent="0.25">
      <c r="A156" s="25">
        <v>2017.75</v>
      </c>
      <c r="B156" s="25">
        <v>102.332756500363</v>
      </c>
      <c r="C156" s="25">
        <v>91.893542982518994</v>
      </c>
    </row>
    <row r="157" spans="1:3" x14ac:dyDescent="0.25">
      <c r="A157" s="25">
        <v>2017.8333333333301</v>
      </c>
      <c r="B157" s="25">
        <v>103.106638638272</v>
      </c>
      <c r="C157" s="25">
        <v>92.252326184131903</v>
      </c>
    </row>
    <row r="158" spans="1:3" x14ac:dyDescent="0.25">
      <c r="A158" s="25">
        <v>2017.9166666666699</v>
      </c>
      <c r="B158" s="25">
        <v>103.893737095923</v>
      </c>
      <c r="C158" s="25">
        <v>92.736370945111005</v>
      </c>
    </row>
    <row r="159" spans="1:3" x14ac:dyDescent="0.25">
      <c r="A159" s="25">
        <v>2018</v>
      </c>
      <c r="B159" s="25">
        <v>104.945612598084</v>
      </c>
      <c r="C159" s="25">
        <v>93.461886800203203</v>
      </c>
    </row>
    <row r="160" spans="1:3" x14ac:dyDescent="0.25">
      <c r="A160" s="25">
        <v>2018.0833333333301</v>
      </c>
      <c r="B160" s="25">
        <v>105.950108687501</v>
      </c>
      <c r="C160" s="25">
        <v>94.420301936025695</v>
      </c>
    </row>
    <row r="161" spans="1:3" x14ac:dyDescent="0.25">
      <c r="A161" s="25">
        <v>2018.1666666666699</v>
      </c>
      <c r="B161" s="25">
        <v>106.261217646822</v>
      </c>
      <c r="C161" s="25">
        <v>95.104193052576505</v>
      </c>
    </row>
    <row r="162" spans="1:3" x14ac:dyDescent="0.25">
      <c r="A162" s="25">
        <v>2018.25</v>
      </c>
      <c r="B162" s="25">
        <v>107.037203431207</v>
      </c>
      <c r="C162" s="25">
        <v>95.294554578855795</v>
      </c>
    </row>
    <row r="163" spans="1:3" x14ac:dyDescent="0.25">
      <c r="A163" s="25">
        <v>2018.3333333333301</v>
      </c>
      <c r="B163" s="25">
        <v>107.88179548012999</v>
      </c>
      <c r="C163" s="25">
        <v>95.916966318734097</v>
      </c>
    </row>
    <row r="164" spans="1:3" x14ac:dyDescent="0.25">
      <c r="A164" s="25">
        <v>2018.4166666666699</v>
      </c>
      <c r="B164" s="25">
        <v>108.650081829608</v>
      </c>
      <c r="C164" s="25">
        <v>96.383210919229299</v>
      </c>
    </row>
    <row r="165" spans="1:3" x14ac:dyDescent="0.25">
      <c r="A165" s="25">
        <v>2018.5</v>
      </c>
      <c r="B165" s="25">
        <v>109.165422447265</v>
      </c>
      <c r="C165" s="25">
        <v>96.362718118199396</v>
      </c>
    </row>
    <row r="166" spans="1:3" x14ac:dyDescent="0.25">
      <c r="A166" s="25">
        <v>2018.5833333333301</v>
      </c>
      <c r="B166" s="25">
        <v>110.50047354461501</v>
      </c>
      <c r="C166" s="25">
        <v>97.399260794474401</v>
      </c>
    </row>
    <row r="167" spans="1:3" x14ac:dyDescent="0.25">
      <c r="A167" s="25">
        <v>2018.6666666666699</v>
      </c>
      <c r="B167" s="25">
        <v>110.96512747251199</v>
      </c>
      <c r="C167" s="25">
        <v>97.916356668716801</v>
      </c>
    </row>
    <row r="168" spans="1:3" x14ac:dyDescent="0.25">
      <c r="A168" s="25">
        <v>2018.75</v>
      </c>
      <c r="B168" s="25">
        <v>111.523897327298</v>
      </c>
      <c r="C168" s="25">
        <v>98.145789836221496</v>
      </c>
    </row>
    <row r="169" spans="1:3" x14ac:dyDescent="0.25">
      <c r="A169" s="25">
        <v>2018.8333333333301</v>
      </c>
      <c r="B169" s="25">
        <v>112.84726187587</v>
      </c>
      <c r="C169" s="25">
        <v>98.783381238384294</v>
      </c>
    </row>
    <row r="170" spans="1:3" x14ac:dyDescent="0.25">
      <c r="A170" s="25">
        <v>2018.9166666666699</v>
      </c>
      <c r="B170" s="25">
        <v>112.611693853242</v>
      </c>
      <c r="C170" s="25">
        <v>98.756978140568705</v>
      </c>
    </row>
    <row r="171" spans="1:3" x14ac:dyDescent="0.25">
      <c r="A171" s="25">
        <v>2019</v>
      </c>
      <c r="B171" s="25">
        <v>113.968651359353</v>
      </c>
      <c r="C171" s="25">
        <v>99.347151193031806</v>
      </c>
    </row>
    <row r="172" spans="1:3" x14ac:dyDescent="0.25">
      <c r="A172" s="25">
        <v>2019.0833333333301</v>
      </c>
      <c r="B172" s="25">
        <v>113.91572901601801</v>
      </c>
      <c r="C172" s="25">
        <v>98.987198164698995</v>
      </c>
    </row>
    <row r="173" spans="1:3" x14ac:dyDescent="0.25">
      <c r="A173" s="25">
        <v>2019.1666666666699</v>
      </c>
      <c r="B173" s="25">
        <v>114.53459081537299</v>
      </c>
      <c r="C173" s="25">
        <v>99.371567182870905</v>
      </c>
    </row>
    <row r="174" spans="1:3" x14ac:dyDescent="0.25">
      <c r="A174" s="25">
        <v>2019.25</v>
      </c>
      <c r="B174" s="25">
        <v>114.979609432358</v>
      </c>
      <c r="C174" s="25">
        <v>99.790521926076195</v>
      </c>
    </row>
    <row r="175" spans="1:3" x14ac:dyDescent="0.25">
      <c r="A175" s="25">
        <v>2019.3333333333301</v>
      </c>
      <c r="B175" s="25">
        <v>115.594123633341</v>
      </c>
      <c r="C175" s="25">
        <v>100.122305217102</v>
      </c>
    </row>
    <row r="176" spans="1:3" x14ac:dyDescent="0.25">
      <c r="A176" s="25">
        <v>2019.4166666666699</v>
      </c>
      <c r="B176" s="25">
        <v>116.100813192375</v>
      </c>
      <c r="C176" s="25">
        <v>100.373899758768</v>
      </c>
    </row>
    <row r="177" spans="1:3" x14ac:dyDescent="0.25">
      <c r="A177" s="25">
        <v>2019.5</v>
      </c>
      <c r="B177" s="25">
        <v>116.843348597486</v>
      </c>
      <c r="C177" s="25">
        <v>100.69353648033901</v>
      </c>
    </row>
    <row r="178" spans="1:3" x14ac:dyDescent="0.25">
      <c r="A178" s="25">
        <v>2019.5833333333301</v>
      </c>
      <c r="B178" s="25">
        <v>116.758831594242</v>
      </c>
      <c r="C178" s="25">
        <v>100.26499694226101</v>
      </c>
    </row>
    <row r="179" spans="1:3" x14ac:dyDescent="0.25">
      <c r="A179" s="25">
        <v>2019.6666666666699</v>
      </c>
      <c r="B179" s="25">
        <v>117.763303193604</v>
      </c>
      <c r="C179" s="25">
        <v>101.16004398560101</v>
      </c>
    </row>
    <row r="180" spans="1:3" x14ac:dyDescent="0.25">
      <c r="A180" s="25">
        <v>2019.75</v>
      </c>
      <c r="B180" s="25">
        <v>118.505701542523</v>
      </c>
      <c r="C180" s="25">
        <v>101.530059041524</v>
      </c>
    </row>
    <row r="181" spans="1:3" x14ac:dyDescent="0.25">
      <c r="A181" s="25">
        <v>2019.8333333333301</v>
      </c>
      <c r="B181" s="25">
        <v>119.400656536372</v>
      </c>
      <c r="C181" s="25">
        <v>101.991040977504</v>
      </c>
    </row>
    <row r="182" spans="1:3" x14ac:dyDescent="0.25">
      <c r="A182" s="27">
        <v>2019.9166666666699</v>
      </c>
      <c r="B182" s="27">
        <v>119.90601969745499</v>
      </c>
      <c r="C182" s="27">
        <v>102.26758732924201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workbookViewId="0">
      <selection activeCell="D5" sqref="D5"/>
    </sheetView>
  </sheetViews>
  <sheetFormatPr defaultRowHeight="15" x14ac:dyDescent="0.25"/>
  <cols>
    <col min="1" max="1" width="14.7109375" customWidth="1"/>
    <col min="2" max="2" width="22.7109375" customWidth="1"/>
    <col min="4" max="4" width="12.7109375" customWidth="1"/>
    <col min="5" max="5" width="39.7109375" customWidth="1"/>
  </cols>
  <sheetData>
    <row r="1" spans="1:5" ht="15.75" x14ac:dyDescent="0.25">
      <c r="A1" s="80" t="s">
        <v>17</v>
      </c>
      <c r="B1" s="81"/>
      <c r="D1" s="80" t="s">
        <v>18</v>
      </c>
      <c r="E1" s="81"/>
    </row>
    <row r="2" spans="1:5" x14ac:dyDescent="0.25">
      <c r="A2" s="8" t="s">
        <v>16</v>
      </c>
      <c r="B2" s="8" t="s">
        <v>36</v>
      </c>
      <c r="D2" s="14" t="s">
        <v>19</v>
      </c>
      <c r="E2" s="9" t="s">
        <v>8</v>
      </c>
    </row>
    <row r="3" spans="1:5" x14ac:dyDescent="0.25">
      <c r="A3" s="29" t="s">
        <v>37</v>
      </c>
      <c r="B3" s="29">
        <v>3.4</v>
      </c>
      <c r="D3" s="14" t="s">
        <v>20</v>
      </c>
      <c r="E3" s="10" t="s">
        <v>53</v>
      </c>
    </row>
    <row r="4" spans="1:5" x14ac:dyDescent="0.25">
      <c r="A4" s="28" t="s">
        <v>38</v>
      </c>
      <c r="B4" s="28">
        <v>5.4</v>
      </c>
    </row>
    <row r="5" spans="1:5" x14ac:dyDescent="0.25">
      <c r="A5" s="28" t="s">
        <v>39</v>
      </c>
      <c r="B5" s="28">
        <v>5.8</v>
      </c>
      <c r="D5" s="15" t="str">
        <f>HYPERLINK("#'OVERZICHT'!A1", "Link naar overzicht")</f>
        <v>Link naar overzicht</v>
      </c>
    </row>
    <row r="6" spans="1:5" x14ac:dyDescent="0.25">
      <c r="A6" s="28" t="s">
        <v>40</v>
      </c>
      <c r="B6" s="28">
        <v>5.9</v>
      </c>
    </row>
    <row r="7" spans="1:5" x14ac:dyDescent="0.25">
      <c r="A7" s="28" t="s">
        <v>41</v>
      </c>
      <c r="B7" s="28">
        <v>6.3</v>
      </c>
    </row>
    <row r="8" spans="1:5" x14ac:dyDescent="0.25">
      <c r="A8" s="28" t="s">
        <v>42</v>
      </c>
      <c r="B8" s="28">
        <v>6.5</v>
      </c>
    </row>
    <row r="9" spans="1:5" x14ac:dyDescent="0.25">
      <c r="A9" s="28" t="s">
        <v>43</v>
      </c>
      <c r="B9" s="28">
        <v>6.5</v>
      </c>
    </row>
    <row r="10" spans="1:5" x14ac:dyDescent="0.25">
      <c r="A10" s="28" t="s">
        <v>44</v>
      </c>
      <c r="B10" s="28">
        <v>6.5</v>
      </c>
    </row>
    <row r="11" spans="1:5" x14ac:dyDescent="0.25">
      <c r="A11" s="28" t="s">
        <v>45</v>
      </c>
      <c r="B11" s="28">
        <v>6.6</v>
      </c>
    </row>
    <row r="12" spans="1:5" x14ac:dyDescent="0.25">
      <c r="A12" s="28" t="s">
        <v>46</v>
      </c>
      <c r="B12" s="28">
        <v>6.6</v>
      </c>
    </row>
    <row r="13" spans="1:5" x14ac:dyDescent="0.25">
      <c r="A13" s="28" t="s">
        <v>47</v>
      </c>
      <c r="B13" s="28">
        <v>6.7</v>
      </c>
    </row>
    <row r="14" spans="1:5" x14ac:dyDescent="0.25">
      <c r="A14" s="28" t="s">
        <v>48</v>
      </c>
      <c r="B14" s="28">
        <v>6.8</v>
      </c>
    </row>
    <row r="15" spans="1:5" x14ac:dyDescent="0.25">
      <c r="A15" s="28" t="s">
        <v>49</v>
      </c>
      <c r="B15" s="28">
        <v>6.9</v>
      </c>
    </row>
    <row r="16" spans="1:5" x14ac:dyDescent="0.25">
      <c r="A16" s="28" t="s">
        <v>50</v>
      </c>
      <c r="B16" s="28">
        <v>7.4</v>
      </c>
    </row>
    <row r="17" spans="1:2" x14ac:dyDescent="0.25">
      <c r="A17" s="28" t="s">
        <v>51</v>
      </c>
      <c r="B17" s="28">
        <v>7.7</v>
      </c>
    </row>
    <row r="18" spans="1:2" x14ac:dyDescent="0.25">
      <c r="A18" s="30" t="s">
        <v>52</v>
      </c>
      <c r="B18" s="30">
        <v>8.4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workbookViewId="0">
      <selection activeCell="E5" sqref="E5"/>
    </sheetView>
  </sheetViews>
  <sheetFormatPr defaultRowHeight="15" x14ac:dyDescent="0.25"/>
  <cols>
    <col min="1" max="1" width="6.7109375" customWidth="1"/>
    <col min="2" max="2" width="13.7109375" customWidth="1"/>
    <col min="3" max="3" width="15.7109375" customWidth="1"/>
    <col min="5" max="5" width="12.7109375" customWidth="1"/>
    <col min="6" max="6" width="32.7109375" customWidth="1"/>
  </cols>
  <sheetData>
    <row r="1" spans="1:6" ht="15.75" x14ac:dyDescent="0.25">
      <c r="A1" s="80" t="s">
        <v>17</v>
      </c>
      <c r="B1" s="81"/>
      <c r="C1" s="81"/>
      <c r="E1" s="80" t="s">
        <v>18</v>
      </c>
      <c r="F1" s="81"/>
    </row>
    <row r="2" spans="1:6" x14ac:dyDescent="0.25">
      <c r="A2" s="8" t="s">
        <v>16</v>
      </c>
      <c r="B2" s="8" t="s">
        <v>54</v>
      </c>
      <c r="C2" s="8" t="s">
        <v>55</v>
      </c>
      <c r="E2" s="14" t="s">
        <v>19</v>
      </c>
      <c r="F2" s="9" t="s">
        <v>9</v>
      </c>
    </row>
    <row r="3" spans="1:6" x14ac:dyDescent="0.25">
      <c r="A3" s="32">
        <v>2013</v>
      </c>
      <c r="B3" s="32">
        <v>27.257802048918499</v>
      </c>
      <c r="C3" s="32">
        <v>-103.90928493926801</v>
      </c>
      <c r="E3" s="14" t="s">
        <v>20</v>
      </c>
      <c r="F3" s="10" t="s">
        <v>56</v>
      </c>
    </row>
    <row r="4" spans="1:6" x14ac:dyDescent="0.25">
      <c r="A4" s="31">
        <v>2014</v>
      </c>
      <c r="B4" s="31">
        <v>4.9852808659487398</v>
      </c>
      <c r="C4" s="31">
        <v>-7.7528595937366198</v>
      </c>
    </row>
    <row r="5" spans="1:6" x14ac:dyDescent="0.25">
      <c r="A5" s="31">
        <v>2015</v>
      </c>
      <c r="B5" s="31">
        <v>36.7330105480317</v>
      </c>
      <c r="C5" s="31">
        <v>82.577040379392798</v>
      </c>
      <c r="E5" s="15" t="str">
        <f>HYPERLINK("#'OVERZICHT'!A1", "Link naar overzicht")</f>
        <v>Link naar overzicht</v>
      </c>
    </row>
    <row r="6" spans="1:6" x14ac:dyDescent="0.25">
      <c r="A6" s="31">
        <v>2016</v>
      </c>
      <c r="B6" s="31">
        <v>60.294898890999697</v>
      </c>
      <c r="C6" s="31">
        <v>135.644250059173</v>
      </c>
    </row>
    <row r="7" spans="1:6" x14ac:dyDescent="0.25">
      <c r="A7" s="31">
        <v>2017</v>
      </c>
      <c r="B7" s="31">
        <v>98.3028333443485</v>
      </c>
      <c r="C7" s="31">
        <v>199.27649810202701</v>
      </c>
    </row>
    <row r="8" spans="1:6" x14ac:dyDescent="0.25">
      <c r="A8" s="31">
        <v>2018</v>
      </c>
      <c r="B8" s="31">
        <v>137.29469580838199</v>
      </c>
      <c r="C8" s="31">
        <v>224.38850216919101</v>
      </c>
    </row>
    <row r="9" spans="1:6" x14ac:dyDescent="0.25">
      <c r="A9" s="31">
        <v>2019</v>
      </c>
      <c r="B9" s="31">
        <v>123.184437932753</v>
      </c>
      <c r="C9" s="31">
        <v>157.388093449027</v>
      </c>
    </row>
    <row r="10" spans="1:6" x14ac:dyDescent="0.25">
      <c r="A10" s="31">
        <v>2020</v>
      </c>
      <c r="B10" s="31">
        <v>85</v>
      </c>
      <c r="C10" s="31">
        <v>65</v>
      </c>
    </row>
    <row r="11" spans="1:6" x14ac:dyDescent="0.25">
      <c r="A11" s="33">
        <v>2021</v>
      </c>
      <c r="B11" s="33">
        <v>70</v>
      </c>
      <c r="C11" s="33">
        <v>50</v>
      </c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"/>
  <sheetViews>
    <sheetView workbookViewId="0">
      <selection activeCell="D5" sqref="D5"/>
    </sheetView>
  </sheetViews>
  <sheetFormatPr defaultRowHeight="15" x14ac:dyDescent="0.25"/>
  <cols>
    <col min="1" max="1" width="7" customWidth="1"/>
    <col min="2" max="2" width="19.7109375" customWidth="1"/>
    <col min="4" max="4" width="12.7109375" customWidth="1"/>
    <col min="5" max="5" width="29.7109375" customWidth="1"/>
  </cols>
  <sheetData>
    <row r="1" spans="1:5" ht="15.75" x14ac:dyDescent="0.25">
      <c r="A1" s="80" t="s">
        <v>17</v>
      </c>
      <c r="B1" s="81"/>
      <c r="D1" s="80" t="s">
        <v>18</v>
      </c>
      <c r="E1" s="81"/>
    </row>
    <row r="2" spans="1:5" x14ac:dyDescent="0.25">
      <c r="A2" s="8" t="s">
        <v>16</v>
      </c>
      <c r="B2" s="8" t="s">
        <v>57</v>
      </c>
      <c r="D2" s="14" t="s">
        <v>19</v>
      </c>
      <c r="E2" s="9" t="s">
        <v>10</v>
      </c>
    </row>
    <row r="3" spans="1:5" x14ac:dyDescent="0.25">
      <c r="A3" s="35">
        <v>2013</v>
      </c>
      <c r="B3" s="35">
        <v>1.25000000000026</v>
      </c>
      <c r="D3" s="14" t="s">
        <v>20</v>
      </c>
      <c r="E3" s="10" t="s">
        <v>58</v>
      </c>
    </row>
    <row r="4" spans="1:5" x14ac:dyDescent="0.25">
      <c r="A4" s="34">
        <v>2014</v>
      </c>
      <c r="B4" s="34">
        <v>1.0490000000000099</v>
      </c>
    </row>
    <row r="5" spans="1:5" x14ac:dyDescent="0.25">
      <c r="A5" s="34">
        <v>2015</v>
      </c>
      <c r="B5" s="34">
        <v>1.1999999999998301</v>
      </c>
      <c r="D5" s="15" t="str">
        <f>HYPERLINK("#'OVERZICHT'!A1", "Link naar overzicht")</f>
        <v>Link naar overzicht</v>
      </c>
    </row>
    <row r="6" spans="1:5" x14ac:dyDescent="0.25">
      <c r="A6" s="34">
        <v>2016</v>
      </c>
      <c r="B6" s="34">
        <v>1.5159999999998599</v>
      </c>
    </row>
    <row r="7" spans="1:5" x14ac:dyDescent="0.25">
      <c r="A7" s="34">
        <v>2017</v>
      </c>
      <c r="B7" s="34">
        <v>1.53600000000008</v>
      </c>
    </row>
    <row r="8" spans="1:5" x14ac:dyDescent="0.25">
      <c r="A8" s="34">
        <v>2018</v>
      </c>
      <c r="B8" s="34">
        <v>1.95199999999994</v>
      </c>
    </row>
    <row r="9" spans="1:5" x14ac:dyDescent="0.25">
      <c r="A9" s="34">
        <v>2019</v>
      </c>
      <c r="B9" s="34">
        <v>2.4303157689721502</v>
      </c>
    </row>
    <row r="10" spans="1:5" x14ac:dyDescent="0.25">
      <c r="A10" s="34">
        <v>2020</v>
      </c>
      <c r="B10" s="34">
        <v>2.9</v>
      </c>
    </row>
    <row r="11" spans="1:5" x14ac:dyDescent="0.25">
      <c r="A11" s="36">
        <v>2021</v>
      </c>
      <c r="B11" s="36">
        <v>2.8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Overzicht</vt:lpstr>
      <vt:lpstr>H1.1a</vt:lpstr>
      <vt:lpstr>H1.1b</vt:lpstr>
      <vt:lpstr>h1.2a</vt:lpstr>
      <vt:lpstr>h1.2b</vt:lpstr>
      <vt:lpstr>H1.3a</vt:lpstr>
      <vt:lpstr>H1.3b</vt:lpstr>
      <vt:lpstr>h1.4a</vt:lpstr>
      <vt:lpstr>h1.4b</vt:lpstr>
      <vt:lpstr>h1.5</vt:lpstr>
      <vt:lpstr>H1.6a</vt:lpstr>
      <vt:lpstr>H1.6b</vt:lpstr>
      <vt:lpstr>H1.k2a</vt:lpstr>
      <vt:lpstr>H1.k2b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Bart Borsboom</cp:lastModifiedBy>
  <dcterms:created xsi:type="dcterms:W3CDTF">2020-02-26T10:03:39Z</dcterms:created>
  <dcterms:modified xsi:type="dcterms:W3CDTF">2020-02-28T12:47:31Z</dcterms:modified>
</cp:coreProperties>
</file>