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M:\p_cepmev\MEV2025\Website\cMEV25\"/>
    </mc:Choice>
  </mc:AlternateContent>
  <xr:revisionPtr revIDLastSave="0" documentId="8_{E16A4218-F931-4EE3-AB18-C4E5C9CE8358}" xr6:coauthVersionLast="47" xr6:coauthVersionMax="47" xr10:uidLastSave="{00000000-0000-0000-0000-000000000000}"/>
  <bookViews>
    <workbookView xWindow="-120" yWindow="-120" windowWidth="29040" windowHeight="15840" firstSheet="7" activeTab="15" xr2:uid="{00000000-000D-0000-FFFF-FFFF00000000}"/>
  </bookViews>
  <sheets>
    <sheet name="inhoud" sheetId="1" r:id="rId1"/>
    <sheet name="cMEV25_1.1a" sheetId="3" r:id="rId2"/>
    <sheet name="cMEV25_1.1b" sheetId="4" r:id="rId3"/>
    <sheet name="cMEV25_1.2a" sheetId="5" r:id="rId4"/>
    <sheet name="cMEV25_1.2b" sheetId="6" r:id="rId5"/>
    <sheet name="cMEV25_k1.1a" sheetId="11" r:id="rId6"/>
    <sheet name="cMEV25_k1.1b" sheetId="12" r:id="rId7"/>
    <sheet name="cMEV25_1.3" sheetId="14" r:id="rId8"/>
    <sheet name="cMEV25_1.4" sheetId="15" r:id="rId9"/>
    <sheet name="cMEV25_2.1a" sheetId="7" r:id="rId10"/>
    <sheet name="cMEV25_2.1b" sheetId="8" r:id="rId11"/>
    <sheet name="cMEV25_2.2" sheetId="17" r:id="rId12"/>
    <sheet name="cMEV25_2.3" sheetId="16" r:id="rId13"/>
    <sheet name="cMEV25_3.1a" sheetId="9" r:id="rId14"/>
    <sheet name="cMEV25_3.1b" sheetId="10" r:id="rId15"/>
    <sheet name="cMEV25_W01_bbp_kw_nl" sheetId="13" r:id="rId1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7" i="1" l="1"/>
  <c r="A1" i="17"/>
  <c r="A1" i="16"/>
  <c r="A1" i="15" l="1"/>
  <c r="A18" i="1" l="1"/>
  <c r="A14" i="1"/>
  <c r="A13" i="1"/>
  <c r="A1" i="14"/>
  <c r="A1" i="13" l="1"/>
  <c r="A1" i="12"/>
  <c r="A1" i="11"/>
  <c r="A1" i="10"/>
  <c r="A1" i="9"/>
  <c r="A1" i="8"/>
  <c r="A1" i="7"/>
  <c r="A1" i="6"/>
  <c r="A1" i="5"/>
  <c r="A1" i="4"/>
  <c r="A1" i="3"/>
  <c r="A22" i="1"/>
  <c r="A12" i="1"/>
  <c r="A11" i="1"/>
  <c r="A20" i="1"/>
  <c r="A19" i="1"/>
  <c r="A16" i="1"/>
  <c r="A15" i="1"/>
  <c r="A10" i="1"/>
  <c r="A9" i="1"/>
  <c r="A8" i="1"/>
  <c r="A7" i="1"/>
</calcChain>
</file>

<file path=xl/sharedStrings.xml><?xml version="1.0" encoding="utf-8"?>
<sst xmlns="http://schemas.openxmlformats.org/spreadsheetml/2006/main" count="149" uniqueCount="96">
  <si>
    <t>TAB</t>
  </si>
  <si>
    <t>TITEL</t>
  </si>
  <si>
    <t>X-AS</t>
  </si>
  <si>
    <t>Y-AS (links)</t>
  </si>
  <si>
    <t>Y-AS (rechts)</t>
  </si>
  <si>
    <t>Cao-loon marktsector en inflatie (cpi)</t>
  </si>
  <si>
    <t/>
  </si>
  <si>
    <t xml:space="preserve">mutatie in % </t>
  </si>
  <si>
    <t>geïndexeerd, 2021 = 100</t>
  </si>
  <si>
    <t>Werkloosheid en vacatures</t>
  </si>
  <si>
    <t>aantal x 1000</t>
  </si>
  <si>
    <t>Economische groei in Nederland</t>
  </si>
  <si>
    <t>mutatie kwartaal op kwartaal in %</t>
  </si>
  <si>
    <t>index, 2020 = 100</t>
  </si>
  <si>
    <t>Groeibijdragen bestedingen (a)</t>
  </si>
  <si>
    <t>%-punt bbp-groei</t>
  </si>
  <si>
    <t>EMU-saldo</t>
  </si>
  <si>
    <t>% bbp</t>
  </si>
  <si>
    <t>EMU-schuld</t>
  </si>
  <si>
    <t xml:space="preserve">Uitvoervolume per productgroep
</t>
  </si>
  <si>
    <t>%</t>
  </si>
  <si>
    <t>Aandeel NL product in totale uitvoerwaarde</t>
  </si>
  <si>
    <t>%-punt</t>
  </si>
  <si>
    <t>mutaties kwartaal op kwartaal in %</t>
  </si>
  <si>
    <t>€ miljard</t>
  </si>
  <si>
    <t>cao-loonontwikkeling marktsector (linkeras)</t>
  </si>
  <si>
    <t>inflatie (cpi ; linkeras)</t>
  </si>
  <si>
    <t>reëel cao-loon marktsector (rechteras)</t>
  </si>
  <si>
    <t>werkloosheid (personen)</t>
  </si>
  <si>
    <t>vacatures</t>
  </si>
  <si>
    <t>bbp-groei (linkeras)</t>
  </si>
  <si>
    <t>bbp-volume, 2020 =100 (rechteras)</t>
  </si>
  <si>
    <t>consumptie huishoudens</t>
  </si>
  <si>
    <t>investeringen</t>
  </si>
  <si>
    <t>consumptie overheid</t>
  </si>
  <si>
    <t>uitvoer</t>
  </si>
  <si>
    <t>bbp-groei</t>
  </si>
  <si>
    <t>groei tov 2021Q4</t>
  </si>
  <si>
    <t>groei tov 2019Q4</t>
  </si>
  <si>
    <t>chemische en farmac. producten</t>
  </si>
  <si>
    <t>voedingsmiddelen, dranken en tabak</t>
  </si>
  <si>
    <t>rubber, kunststof en minerale producten</t>
  </si>
  <si>
    <t>transportmiddelen</t>
  </si>
  <si>
    <t>basismetalen en metaalproducten</t>
  </si>
  <si>
    <t>aardolieproducten</t>
  </si>
  <si>
    <t>machines en elektrische apparatuur</t>
  </si>
  <si>
    <t>elektrotechn. en optische apparaten</t>
  </si>
  <si>
    <t>verandering tov 2021Q4</t>
  </si>
  <si>
    <t>verandering tov 2019Q4</t>
  </si>
  <si>
    <t>chemische producten</t>
  </si>
  <si>
    <t>voeding en levende dieren</t>
  </si>
  <si>
    <t>dranken en tabak</t>
  </si>
  <si>
    <t>fabricaten</t>
  </si>
  <si>
    <t>minerale brandstoffen e.d.</t>
  </si>
  <si>
    <t>machines en vervoermaterieel</t>
  </si>
  <si>
    <t>bbp-niveau (in prijzen 2023, rechteras)</t>
  </si>
  <si>
    <t>Data figuren Concept-Macro Economische Verkenning 2025</t>
  </si>
  <si>
    <t>Augustus_2024</t>
  </si>
  <si>
    <t>Figuur cMEV25 = Concept-Macro Economische Verkenning 2025, k = kader, W = website)</t>
  </si>
  <si>
    <t>Inkomensgroep</t>
  </si>
  <si>
    <t>Alle huishoudens</t>
  </si>
  <si>
    <t>Werkenden</t>
  </si>
  <si>
    <t>Uitkeringsgerechtigden</t>
  </si>
  <si>
    <t>Gepensioneerden</t>
  </si>
  <si>
    <t>Tweeverdieners</t>
  </si>
  <si>
    <t>Alleenstaanden</t>
  </si>
  <si>
    <t>Alleenverdieners</t>
  </si>
  <si>
    <t>Huishoudens met kinderen</t>
  </si>
  <si>
    <t>Huishoudens zonder kinderen</t>
  </si>
  <si>
    <t>1e 20%- groep (tot 112% WML)</t>
  </si>
  <si>
    <t>2e 20%- groep (112-178% WML)</t>
  </si>
  <si>
    <t>3e 20%- groep (178-272% WML)</t>
  </si>
  <si>
    <t>4e 20%- groep (272-402% WML)</t>
  </si>
  <si>
    <t xml:space="preserve"> 5e 20%- groep (vanaf 402% WML)</t>
  </si>
  <si>
    <t>4e 20%- groep (272-404% WML)</t>
  </si>
  <si>
    <t xml:space="preserve"> 5e 20%- groep (vanaf 404% WML)</t>
  </si>
  <si>
    <t>Koopkrachtontwikkeling in 2024 en 2025 (boxplot)</t>
  </si>
  <si>
    <t>statisch, verandering in %</t>
  </si>
  <si>
    <t>Koopkrachtontwikkeling in 2025-2028 (boxplot)</t>
  </si>
  <si>
    <t>statisch,gemiddelde verandering per jaar in %</t>
  </si>
  <si>
    <t>Armoedegrens en armoederaming</t>
  </si>
  <si>
    <t>aantal personen onder de armoedegrens t.o.v. de totale groep</t>
  </si>
  <si>
    <t>in % van groep</t>
  </si>
  <si>
    <t>armoedegrens; niet-veel-maar-toereikendcriterium van het SCP voor een eenpersoonshuishouden (in euro’s per maand)</t>
  </si>
  <si>
    <t xml:space="preserve">armoederaming; totaal aantal personen onder de armoedegrens </t>
  </si>
  <si>
    <t>armoederaming; totaal aantal personen onder de armoedegrens, ten opzichte van de totale groep</t>
  </si>
  <si>
    <t xml:space="preserve">armoederaming; aantal kinderen onder de armoedegrens </t>
  </si>
  <si>
    <t>armoederaming; aantal kinderen onder de armoedegrens ten opzichte van de totale groep kinderen</t>
  </si>
  <si>
    <t>EMU-tekort</t>
  </si>
  <si>
    <t>primair tekort</t>
  </si>
  <si>
    <t>2025-2028</t>
  </si>
  <si>
    <t>personen (volwassenen en kinderen)</t>
  </si>
  <si>
    <t>kinderen</t>
  </si>
  <si>
    <t>Mensen in armoede</t>
  </si>
  <si>
    <t>in % van totale groep</t>
  </si>
  <si>
    <t>Overheidstekort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</si>
</sst>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%"/>
  </numFmts>
  <fonts count="13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rgb="FFCA005D"/>
      <name val="Calibri"/>
    </font>
    <font>
      <i/>
      <sz val="12"/>
      <color rgb="FFCA005D"/>
      <name val="Calibri"/>
    </font>
    <font>
      <b/>
      <sz val="12"/>
      <color rgb="FFFFFFFF"/>
      <name val="Calibri"/>
    </font>
    <font>
      <u/>
      <sz val="11"/>
      <color theme="10"/>
      <name val="Calibri"/>
    </font>
    <font>
      <sz val="11"/>
      <color rgb="FF000000"/>
      <name val="Calibri"/>
    </font>
    <font>
      <b/>
      <sz val="11"/>
      <color rgb="FF000000"/>
      <name val="Calibri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FFFFFF"/>
      <name val="Calibri"/>
      <family val="2"/>
    </font>
    <font>
      <u/>
      <sz val="11"/>
      <color theme="10"/>
      <name val="Calibri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A005D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8" fillId="0" borderId="0" applyNumberForma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35">
    <xf numFmtId="0" fontId="0" fillId="0" borderId="0" xfId="0"/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4" fillId="2" borderId="0" xfId="0" applyFont="1" applyFill="1" applyAlignment="1">
      <alignment horizontal="center" vertical="center"/>
    </xf>
    <xf numFmtId="0" fontId="5" fillId="0" borderId="0" xfId="0" applyFont="1"/>
    <xf numFmtId="164" fontId="6" fillId="0" borderId="0" xfId="0" applyNumberFormat="1" applyFont="1"/>
    <xf numFmtId="0" fontId="7" fillId="0" borderId="0" xfId="0" applyFont="1"/>
    <xf numFmtId="164" fontId="6" fillId="0" borderId="0" xfId="0" applyNumberFormat="1" applyFont="1"/>
    <xf numFmtId="164" fontId="6" fillId="0" borderId="0" xfId="0" applyNumberFormat="1" applyFont="1"/>
    <xf numFmtId="164" fontId="6" fillId="0" borderId="0" xfId="0" applyNumberFormat="1" applyFont="1"/>
    <xf numFmtId="164" fontId="6" fillId="0" borderId="0" xfId="0" applyNumberFormat="1" applyFont="1"/>
    <xf numFmtId="164" fontId="6" fillId="0" borderId="0" xfId="0" applyNumberFormat="1" applyFont="1"/>
    <xf numFmtId="164" fontId="6" fillId="0" borderId="0" xfId="0" applyNumberFormat="1" applyFont="1"/>
    <xf numFmtId="164" fontId="6" fillId="0" borderId="0" xfId="0" applyNumberFormat="1" applyFont="1"/>
    <xf numFmtId="164" fontId="6" fillId="0" borderId="0" xfId="0" applyNumberFormat="1" applyFont="1"/>
    <xf numFmtId="164" fontId="6" fillId="0" borderId="0" xfId="0" applyNumberFormat="1" applyFont="1"/>
    <xf numFmtId="0" fontId="10" fillId="0" borderId="0" xfId="0" applyFont="1" applyFill="1" applyAlignment="1">
      <alignment horizontal="center" vertical="center"/>
    </xf>
    <xf numFmtId="0" fontId="0" fillId="0" borderId="0" xfId="0" applyFill="1"/>
    <xf numFmtId="0" fontId="11" fillId="0" borderId="0" xfId="0" applyFont="1"/>
    <xf numFmtId="0" fontId="1" fillId="0" borderId="0" xfId="2"/>
    <xf numFmtId="0" fontId="9" fillId="0" borderId="0" xfId="2" applyFont="1"/>
    <xf numFmtId="9" fontId="9" fillId="0" borderId="0" xfId="3" applyFont="1"/>
    <xf numFmtId="164" fontId="0" fillId="0" borderId="0" xfId="0" applyNumberFormat="1"/>
    <xf numFmtId="165" fontId="0" fillId="0" borderId="0" xfId="3" applyNumberFormat="1" applyFont="1"/>
    <xf numFmtId="0" fontId="8" fillId="0" borderId="0" xfId="1"/>
    <xf numFmtId="0" fontId="1" fillId="0" borderId="0" xfId="2" applyAlignment="1">
      <alignment horizontal="left" wrapText="1"/>
    </xf>
    <xf numFmtId="0" fontId="0" fillId="0" borderId="0" xfId="0" applyAlignment="1">
      <alignment wrapText="1"/>
    </xf>
    <xf numFmtId="0" fontId="0" fillId="0" borderId="0" xfId="0" applyAlignment="1">
      <alignment horizontal="left"/>
    </xf>
    <xf numFmtId="1" fontId="1" fillId="0" borderId="0" xfId="2" applyNumberFormat="1"/>
    <xf numFmtId="164" fontId="12" fillId="0" borderId="0" xfId="0" applyNumberFormat="1" applyFont="1" applyAlignment="1">
      <alignment horizontal="right"/>
    </xf>
    <xf numFmtId="164" fontId="0" fillId="0" borderId="0" xfId="3" applyNumberFormat="1" applyFont="1"/>
    <xf numFmtId="1" fontId="1" fillId="0" borderId="0" xfId="2" applyNumberFormat="1"/>
    <xf numFmtId="0" fontId="1" fillId="0" borderId="0" xfId="2"/>
    <xf numFmtId="165" fontId="1" fillId="0" borderId="0" xfId="2" applyNumberFormat="1"/>
    <xf numFmtId="0" fontId="10" fillId="2" borderId="0" xfId="0" applyFont="1" applyFill="1" applyAlignment="1">
      <alignment horizontal="left" vertical="center"/>
    </xf>
  </cellXfs>
  <cellStyles count="4">
    <cellStyle name="Hyperlink" xfId="1" builtinId="8"/>
    <cellStyle name="Procent 2" xfId="3" xr:uid="{6CF6A96B-3A75-44FB-B9A4-6219B01C5359}"/>
    <cellStyle name="Standaard" xfId="0" builtinId="0"/>
    <cellStyle name="Standaard 2" xfId="2" xr:uid="{A5DB5C48-D9B3-48FC-9741-8F65A91B8F6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2"/>
  <sheetViews>
    <sheetView workbookViewId="0">
      <selection activeCell="A22" sqref="A22"/>
    </sheetView>
  </sheetViews>
  <sheetFormatPr defaultColWidth="11.42578125" defaultRowHeight="15" x14ac:dyDescent="0.25"/>
  <cols>
    <col min="1" max="1" width="26" customWidth="1"/>
    <col min="2" max="2" width="47.140625" customWidth="1"/>
    <col min="3" max="3" width="56.42578125" customWidth="1"/>
    <col min="4" max="4" width="42.140625" customWidth="1"/>
    <col min="5" max="5" width="24.7109375" customWidth="1"/>
    <col min="6" max="6" width="9.140625" customWidth="1"/>
  </cols>
  <sheetData>
    <row r="1" spans="1:5" ht="18.75" x14ac:dyDescent="0.3">
      <c r="A1" s="1" t="s">
        <v>56</v>
      </c>
    </row>
    <row r="2" spans="1:5" ht="15.75" x14ac:dyDescent="0.25">
      <c r="A2" s="2" t="s">
        <v>57</v>
      </c>
    </row>
    <row r="3" spans="1:5" ht="15.75" x14ac:dyDescent="0.25">
      <c r="A3" s="2"/>
    </row>
    <row r="4" spans="1:5" ht="15.75" x14ac:dyDescent="0.25">
      <c r="A4" s="34" t="s">
        <v>58</v>
      </c>
      <c r="B4" s="34"/>
      <c r="C4" s="34"/>
    </row>
    <row r="5" spans="1:5" s="17" customFormat="1" ht="15.75" x14ac:dyDescent="0.25">
      <c r="A5" s="16"/>
      <c r="B5" s="16"/>
      <c r="C5" s="16"/>
    </row>
    <row r="6" spans="1:5" ht="15.75" x14ac:dyDescent="0.25">
      <c r="A6" s="3" t="s">
        <v>0</v>
      </c>
      <c r="B6" s="3" t="s">
        <v>1</v>
      </c>
      <c r="C6" s="3" t="s">
        <v>2</v>
      </c>
      <c r="D6" s="3" t="s">
        <v>3</v>
      </c>
      <c r="E6" s="3" t="s">
        <v>4</v>
      </c>
    </row>
    <row r="7" spans="1:5" x14ac:dyDescent="0.25">
      <c r="A7" s="4" t="str">
        <f>HYPERLINK("#'cMEV25_1.1a'!A1", "cMEV25_1.1a")</f>
        <v>cMEV25_1.1a</v>
      </c>
      <c r="B7" t="s">
        <v>5</v>
      </c>
      <c r="C7" t="s">
        <v>6</v>
      </c>
      <c r="D7" t="s">
        <v>7</v>
      </c>
      <c r="E7" t="s">
        <v>8</v>
      </c>
    </row>
    <row r="8" spans="1:5" x14ac:dyDescent="0.25">
      <c r="A8" s="4" t="str">
        <f>HYPERLINK("#'cMEV25_1.1b'!A1", "cMEV25_1.1b")</f>
        <v>cMEV25_1.1b</v>
      </c>
      <c r="B8" t="s">
        <v>9</v>
      </c>
      <c r="C8" t="s">
        <v>6</v>
      </c>
      <c r="D8" t="s">
        <v>10</v>
      </c>
      <c r="E8" t="s">
        <v>6</v>
      </c>
    </row>
    <row r="9" spans="1:5" x14ac:dyDescent="0.25">
      <c r="A9" s="4" t="str">
        <f>HYPERLINK("#'cMEV25_1.2a'!A1", "cMEV25_1.2a")</f>
        <v>cMEV25_1.2a</v>
      </c>
      <c r="B9" t="s">
        <v>11</v>
      </c>
      <c r="C9" t="s">
        <v>6</v>
      </c>
      <c r="D9" t="s">
        <v>12</v>
      </c>
      <c r="E9" t="s">
        <v>13</v>
      </c>
    </row>
    <row r="10" spans="1:5" x14ac:dyDescent="0.25">
      <c r="A10" s="4" t="str">
        <f>HYPERLINK("#'cMEV25_1.2b'!A1", "cMEV25_1.2b")</f>
        <v>cMEV25_1.2b</v>
      </c>
      <c r="B10" t="s">
        <v>14</v>
      </c>
      <c r="C10" t="s">
        <v>6</v>
      </c>
      <c r="D10" t="s">
        <v>15</v>
      </c>
      <c r="E10" t="s">
        <v>6</v>
      </c>
    </row>
    <row r="11" spans="1:5" x14ac:dyDescent="0.25">
      <c r="A11" s="4" t="str">
        <f>HYPERLINK("#'cMEV25_k1.1a'!A1", "cMEV25_k1.1a")</f>
        <v>cMEV25_k1.1a</v>
      </c>
      <c r="B11" t="s">
        <v>19</v>
      </c>
      <c r="C11" t="s">
        <v>6</v>
      </c>
      <c r="D11" t="s">
        <v>20</v>
      </c>
    </row>
    <row r="12" spans="1:5" x14ac:dyDescent="0.25">
      <c r="A12" s="4" t="str">
        <f>HYPERLINK("#'cMEV25_k1.1b'!A1", "cMEV25_k1.1b")</f>
        <v>cMEV25_k1.1b</v>
      </c>
      <c r="B12" t="s">
        <v>21</v>
      </c>
      <c r="C12" t="s">
        <v>6</v>
      </c>
      <c r="D12" t="s">
        <v>22</v>
      </c>
    </row>
    <row r="13" spans="1:5" x14ac:dyDescent="0.25">
      <c r="A13" s="24" t="str">
        <f>HYPERLINK("#'cMEV25_1.3'!A1", "cMEV25_1.3")</f>
        <v>cMEV25_1.3</v>
      </c>
      <c r="B13" t="s">
        <v>76</v>
      </c>
      <c r="D13" t="s">
        <v>77</v>
      </c>
    </row>
    <row r="14" spans="1:5" x14ac:dyDescent="0.25">
      <c r="A14" s="24" t="str">
        <f>HYPERLINK("#'cMEV25_1.4'!A1", "cMEV25_1.4")</f>
        <v>cMEV25_1.4</v>
      </c>
      <c r="B14" t="s">
        <v>80</v>
      </c>
      <c r="C14" t="s">
        <v>81</v>
      </c>
      <c r="D14" t="s">
        <v>82</v>
      </c>
    </row>
    <row r="15" spans="1:5" x14ac:dyDescent="0.25">
      <c r="A15" s="4" t="str">
        <f>HYPERLINK("#'cMEV25_2.1a'!A1", "cMEV25_2.1a")</f>
        <v>cMEV25_2.1a</v>
      </c>
      <c r="B15" t="s">
        <v>16</v>
      </c>
      <c r="C15" t="s">
        <v>6</v>
      </c>
      <c r="D15" t="s">
        <v>17</v>
      </c>
      <c r="E15" t="s">
        <v>6</v>
      </c>
    </row>
    <row r="16" spans="1:5" x14ac:dyDescent="0.25">
      <c r="A16" s="4" t="str">
        <f>HYPERLINK("#'cMEV25_2.1b'!A1", "cMEV25_2.1b")</f>
        <v>cMEV25_2.1b</v>
      </c>
      <c r="B16" t="s">
        <v>18</v>
      </c>
      <c r="C16" t="s">
        <v>6</v>
      </c>
      <c r="D16" t="s">
        <v>17</v>
      </c>
      <c r="E16" t="s">
        <v>6</v>
      </c>
    </row>
    <row r="17" spans="1:5" x14ac:dyDescent="0.25">
      <c r="A17" s="24" t="str">
        <f>HYPERLINK("#'cMEV25_2.2'!A1", "cMEV25_2.2")</f>
        <v>cMEV25_2.2</v>
      </c>
      <c r="B17" t="s">
        <v>93</v>
      </c>
      <c r="D17" t="s">
        <v>94</v>
      </c>
    </row>
    <row r="18" spans="1:5" x14ac:dyDescent="0.25">
      <c r="A18" s="24" t="str">
        <f>HYPERLINK("#'cMEV25_2.3'!A1", "cMEV25_2.3")</f>
        <v>cMEV25_2.3</v>
      </c>
      <c r="B18" t="s">
        <v>78</v>
      </c>
      <c r="D18" t="s">
        <v>79</v>
      </c>
    </row>
    <row r="19" spans="1:5" x14ac:dyDescent="0.25">
      <c r="A19" s="4" t="str">
        <f>HYPERLINK("#'cMEV25_3.1a'!A1", "cMEV25_3.1a")</f>
        <v>cMEV25_3.1a</v>
      </c>
      <c r="B19" t="s">
        <v>95</v>
      </c>
      <c r="C19" t="s">
        <v>6</v>
      </c>
      <c r="D19" t="s">
        <v>17</v>
      </c>
      <c r="E19" t="s">
        <v>6</v>
      </c>
    </row>
    <row r="20" spans="1:5" x14ac:dyDescent="0.25">
      <c r="A20" s="4" t="str">
        <f>HYPERLINK("#'cMEV25_3.1b'!A1", "cMEV25_3.1b")</f>
        <v>cMEV25_3.1b</v>
      </c>
      <c r="B20" t="s">
        <v>18</v>
      </c>
      <c r="C20" t="s">
        <v>6</v>
      </c>
      <c r="D20" t="s">
        <v>17</v>
      </c>
      <c r="E20" t="s">
        <v>6</v>
      </c>
    </row>
    <row r="22" spans="1:5" x14ac:dyDescent="0.25">
      <c r="A22" s="4" t="str">
        <f>HYPERLINK("#'cMEV25_W01_bbp_kw_nl'!A1", "cMEV25_W01_bbp_kw_nl")</f>
        <v>cMEV25_W01_bbp_kw_nl</v>
      </c>
      <c r="B22" t="s">
        <v>11</v>
      </c>
      <c r="C22" t="s">
        <v>6</v>
      </c>
      <c r="D22" t="s">
        <v>23</v>
      </c>
      <c r="E22" t="s">
        <v>24</v>
      </c>
    </row>
  </sheetData>
  <mergeCells count="1">
    <mergeCell ref="A4:C4"/>
  </mergeCells>
  <pageMargins left="0.7" right="0.7" top="0.75" bottom="0.75" header="0.3" footer="0.3"/>
  <pageSetup paperSize="9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14"/>
  <sheetViews>
    <sheetView workbookViewId="0"/>
  </sheetViews>
  <sheetFormatPr defaultColWidth="11.42578125" defaultRowHeight="15" x14ac:dyDescent="0.25"/>
  <cols>
    <col min="1" max="1" width="8.28515625" customWidth="1"/>
    <col min="2" max="2" width="11.7109375" customWidth="1"/>
  </cols>
  <sheetData>
    <row r="1" spans="1:2" x14ac:dyDescent="0.25">
      <c r="A1" s="4" t="str">
        <f>HYPERLINK("#'inhoud'!A1", "inhoud")</f>
        <v>inhoud</v>
      </c>
      <c r="B1" s="6" t="s">
        <v>16</v>
      </c>
    </row>
    <row r="2" spans="1:2" x14ac:dyDescent="0.25">
      <c r="A2">
        <v>2016</v>
      </c>
      <c r="B2" s="10">
        <v>0.227028151555283</v>
      </c>
    </row>
    <row r="3" spans="1:2" x14ac:dyDescent="0.25">
      <c r="A3">
        <v>2017</v>
      </c>
      <c r="B3" s="10">
        <v>1.31635546719352</v>
      </c>
    </row>
    <row r="4" spans="1:2" x14ac:dyDescent="0.25">
      <c r="A4">
        <v>2018</v>
      </c>
      <c r="B4" s="10">
        <v>1.4738216206061701</v>
      </c>
    </row>
    <row r="5" spans="1:2" x14ac:dyDescent="0.25">
      <c r="A5">
        <v>2019</v>
      </c>
      <c r="B5" s="10">
        <v>1.7818254820223201</v>
      </c>
    </row>
    <row r="6" spans="1:2" x14ac:dyDescent="0.25">
      <c r="A6">
        <v>2020</v>
      </c>
      <c r="B6" s="10">
        <v>-3.6078794424758902</v>
      </c>
    </row>
    <row r="7" spans="1:2" x14ac:dyDescent="0.25">
      <c r="A7">
        <v>2021</v>
      </c>
      <c r="B7" s="10">
        <v>-2.1983064248540298</v>
      </c>
    </row>
    <row r="8" spans="1:2" x14ac:dyDescent="0.25">
      <c r="A8">
        <v>2022</v>
      </c>
      <c r="B8" s="10">
        <v>-7.1441506363565305E-2</v>
      </c>
    </row>
    <row r="9" spans="1:2" x14ac:dyDescent="0.25">
      <c r="A9">
        <v>2023</v>
      </c>
      <c r="B9" s="10">
        <v>-0.357812243477444</v>
      </c>
    </row>
    <row r="10" spans="1:2" x14ac:dyDescent="0.25">
      <c r="A10">
        <v>2024</v>
      </c>
      <c r="B10" s="10">
        <v>-2.2225350732737299</v>
      </c>
    </row>
    <row r="11" spans="1:2" x14ac:dyDescent="0.25">
      <c r="A11">
        <v>2025</v>
      </c>
      <c r="B11" s="10">
        <v>-2.62232284166104</v>
      </c>
    </row>
    <row r="12" spans="1:2" x14ac:dyDescent="0.25">
      <c r="A12">
        <v>2026</v>
      </c>
      <c r="B12" s="10">
        <v>-3.3119305764532201</v>
      </c>
    </row>
    <row r="13" spans="1:2" x14ac:dyDescent="0.25">
      <c r="A13">
        <v>2027</v>
      </c>
      <c r="B13" s="10">
        <v>-1.9756150624920199</v>
      </c>
    </row>
    <row r="14" spans="1:2" x14ac:dyDescent="0.25">
      <c r="A14">
        <v>2028</v>
      </c>
      <c r="B14" s="10">
        <v>-2.4521906957489601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14"/>
  <sheetViews>
    <sheetView workbookViewId="0"/>
  </sheetViews>
  <sheetFormatPr defaultColWidth="11.42578125" defaultRowHeight="15" x14ac:dyDescent="0.25"/>
  <cols>
    <col min="1" max="1" width="10.5703125" customWidth="1"/>
    <col min="2" max="2" width="11.7109375" customWidth="1"/>
  </cols>
  <sheetData>
    <row r="1" spans="1:2" x14ac:dyDescent="0.25">
      <c r="A1" s="4" t="str">
        <f>HYPERLINK("#'inhoud'!A1", "inhoud")</f>
        <v>inhoud</v>
      </c>
      <c r="B1" s="6" t="s">
        <v>18</v>
      </c>
    </row>
    <row r="2" spans="1:2" x14ac:dyDescent="0.25">
      <c r="A2">
        <v>2016</v>
      </c>
      <c r="B2" s="11">
        <v>60.846876853101797</v>
      </c>
    </row>
    <row r="3" spans="1:2" x14ac:dyDescent="0.25">
      <c r="A3">
        <v>2017</v>
      </c>
      <c r="B3" s="11">
        <v>55.947771081100697</v>
      </c>
    </row>
    <row r="4" spans="1:2" x14ac:dyDescent="0.25">
      <c r="A4">
        <v>2018</v>
      </c>
      <c r="B4" s="11">
        <v>51.521770867577096</v>
      </c>
    </row>
    <row r="5" spans="1:2" x14ac:dyDescent="0.25">
      <c r="A5">
        <v>2019</v>
      </c>
      <c r="B5" s="11">
        <v>47.597457091977297</v>
      </c>
    </row>
    <row r="6" spans="1:2" x14ac:dyDescent="0.25">
      <c r="A6">
        <v>2020</v>
      </c>
      <c r="B6" s="11">
        <v>53.347792315547899</v>
      </c>
    </row>
    <row r="7" spans="1:2" x14ac:dyDescent="0.25">
      <c r="A7">
        <v>2021</v>
      </c>
      <c r="B7" s="11">
        <v>50.431271475434201</v>
      </c>
    </row>
    <row r="8" spans="1:2" x14ac:dyDescent="0.25">
      <c r="A8">
        <v>2022</v>
      </c>
      <c r="B8" s="11">
        <v>48.345273231625796</v>
      </c>
    </row>
    <row r="9" spans="1:2" x14ac:dyDescent="0.25">
      <c r="A9">
        <v>2023</v>
      </c>
      <c r="B9" s="11">
        <v>45.0982069459087</v>
      </c>
    </row>
    <row r="10" spans="1:2" x14ac:dyDescent="0.25">
      <c r="A10">
        <v>2024</v>
      </c>
      <c r="B10" s="11">
        <v>45.2897163600868</v>
      </c>
    </row>
    <row r="11" spans="1:2" x14ac:dyDescent="0.25">
      <c r="A11">
        <v>2025</v>
      </c>
      <c r="B11" s="11">
        <v>46.927131961846101</v>
      </c>
    </row>
    <row r="12" spans="1:2" x14ac:dyDescent="0.25">
      <c r="A12">
        <v>2026</v>
      </c>
      <c r="B12" s="11">
        <v>48.449626406585999</v>
      </c>
    </row>
    <row r="13" spans="1:2" x14ac:dyDescent="0.25">
      <c r="A13">
        <v>2027</v>
      </c>
      <c r="B13" s="11">
        <v>48.793038112015097</v>
      </c>
    </row>
    <row r="14" spans="1:2" x14ac:dyDescent="0.25">
      <c r="A14">
        <v>2028</v>
      </c>
      <c r="B14" s="11">
        <v>49.750791915585197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87F4E1-F5D6-4CC1-8997-23F64D5ED27C}">
  <dimension ref="A1:C9"/>
  <sheetViews>
    <sheetView workbookViewId="0"/>
  </sheetViews>
  <sheetFormatPr defaultColWidth="11.42578125" defaultRowHeight="15" x14ac:dyDescent="0.25"/>
  <cols>
    <col min="1" max="1" width="9.5703125" customWidth="1"/>
    <col min="2" max="2" width="35.42578125" customWidth="1"/>
    <col min="3" max="3" width="13.7109375" customWidth="1"/>
  </cols>
  <sheetData>
    <row r="1" spans="1:3" x14ac:dyDescent="0.25">
      <c r="A1" s="4" t="str">
        <f>HYPERLINK("#'inhoud'!A1", "inhoud")</f>
        <v>inhoud</v>
      </c>
      <c r="B1" s="6" t="s">
        <v>91</v>
      </c>
      <c r="C1" s="6" t="s">
        <v>92</v>
      </c>
    </row>
    <row r="2" spans="1:3" x14ac:dyDescent="0.25">
      <c r="A2">
        <v>2021</v>
      </c>
      <c r="B2" s="22">
        <v>5.8</v>
      </c>
      <c r="C2" s="22">
        <v>7</v>
      </c>
    </row>
    <row r="3" spans="1:3" x14ac:dyDescent="0.25">
      <c r="A3">
        <v>2022</v>
      </c>
      <c r="B3" s="22">
        <v>4.8</v>
      </c>
      <c r="C3" s="22">
        <v>7.1</v>
      </c>
    </row>
    <row r="4" spans="1:3" x14ac:dyDescent="0.25">
      <c r="A4">
        <v>2023</v>
      </c>
      <c r="B4" s="22">
        <v>4.5999999999999996</v>
      </c>
      <c r="C4" s="22">
        <v>5.8</v>
      </c>
    </row>
    <row r="5" spans="1:3" x14ac:dyDescent="0.25">
      <c r="A5">
        <v>2024</v>
      </c>
      <c r="B5" s="22">
        <v>4.5</v>
      </c>
      <c r="C5" s="22">
        <v>4.7</v>
      </c>
    </row>
    <row r="6" spans="1:3" x14ac:dyDescent="0.25">
      <c r="A6">
        <v>2025</v>
      </c>
      <c r="B6" s="22">
        <v>4.0999999999999996</v>
      </c>
      <c r="C6" s="22">
        <v>4.5999999999999996</v>
      </c>
    </row>
    <row r="7" spans="1:3" x14ac:dyDescent="0.25">
      <c r="A7">
        <v>2026</v>
      </c>
      <c r="B7" s="22">
        <v>4.0999999999999996</v>
      </c>
      <c r="C7" s="22">
        <v>4.7</v>
      </c>
    </row>
    <row r="8" spans="1:3" x14ac:dyDescent="0.25">
      <c r="A8">
        <v>2027</v>
      </c>
      <c r="B8" s="22">
        <v>4.2</v>
      </c>
      <c r="C8" s="22">
        <v>4.8</v>
      </c>
    </row>
    <row r="9" spans="1:3" x14ac:dyDescent="0.25">
      <c r="A9">
        <v>2028</v>
      </c>
      <c r="B9" s="22">
        <v>4.3</v>
      </c>
      <c r="C9" s="22">
        <v>4.9000000000000004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20DD87-CF40-4244-B91A-0FD53102FD9D}">
  <dimension ref="A1:F17"/>
  <sheetViews>
    <sheetView workbookViewId="0"/>
  </sheetViews>
  <sheetFormatPr defaultRowHeight="15" x14ac:dyDescent="0.25"/>
  <cols>
    <col min="1" max="1" width="31.85546875" style="32" customWidth="1"/>
    <col min="2" max="16384" width="9.140625" style="32"/>
  </cols>
  <sheetData>
    <row r="1" spans="1:6" x14ac:dyDescent="0.25">
      <c r="A1" s="18" t="str">
        <f>HYPERLINK("#'inhoud'!A1", "inhoud")</f>
        <v>inhoud</v>
      </c>
      <c r="D1" s="20" t="s">
        <v>90</v>
      </c>
    </row>
    <row r="2" spans="1:6" x14ac:dyDescent="0.25">
      <c r="A2" s="32" t="s">
        <v>59</v>
      </c>
      <c r="B2" s="21">
        <v>0.05</v>
      </c>
      <c r="C2" s="21">
        <v>0.25</v>
      </c>
      <c r="D2" s="21">
        <v>0.5</v>
      </c>
      <c r="E2" s="21">
        <v>0.75</v>
      </c>
      <c r="F2" s="21">
        <v>0.95</v>
      </c>
    </row>
    <row r="3" spans="1:6" x14ac:dyDescent="0.25">
      <c r="A3" s="32" t="s">
        <v>60</v>
      </c>
      <c r="B3" s="22">
        <v>-0.1</v>
      </c>
      <c r="C3" s="22">
        <v>0.6</v>
      </c>
      <c r="D3" s="22">
        <v>0.8</v>
      </c>
      <c r="E3" s="22">
        <v>1</v>
      </c>
      <c r="F3" s="22">
        <v>1.3</v>
      </c>
    </row>
    <row r="4" spans="1:6" x14ac:dyDescent="0.25">
      <c r="A4" s="32" t="s">
        <v>69</v>
      </c>
      <c r="B4" s="30">
        <v>0.1</v>
      </c>
      <c r="C4" s="30">
        <v>0.70000000000000007</v>
      </c>
      <c r="D4" s="30">
        <v>0.89999999999999991</v>
      </c>
      <c r="E4" s="30">
        <v>1.0999999999999999</v>
      </c>
      <c r="F4" s="30">
        <v>1.4000000000000001</v>
      </c>
    </row>
    <row r="5" spans="1:6" x14ac:dyDescent="0.25">
      <c r="A5" s="32" t="s">
        <v>70</v>
      </c>
      <c r="B5" s="30">
        <v>-0.1</v>
      </c>
      <c r="C5" s="30">
        <v>0.70000000000000007</v>
      </c>
      <c r="D5" s="30">
        <v>1</v>
      </c>
      <c r="E5" s="30">
        <v>1.2</v>
      </c>
      <c r="F5" s="30">
        <v>1.4000000000000001</v>
      </c>
    </row>
    <row r="6" spans="1:6" x14ac:dyDescent="0.25">
      <c r="A6" s="32" t="s">
        <v>71</v>
      </c>
      <c r="B6" s="30">
        <v>-0.2</v>
      </c>
      <c r="C6" s="30">
        <v>0.5</v>
      </c>
      <c r="D6" s="30">
        <v>0.8</v>
      </c>
      <c r="E6" s="30">
        <v>1</v>
      </c>
      <c r="F6" s="30">
        <v>1.2</v>
      </c>
    </row>
    <row r="7" spans="1:6" x14ac:dyDescent="0.25">
      <c r="A7" s="32" t="s">
        <v>72</v>
      </c>
      <c r="B7" s="30">
        <v>-0.1</v>
      </c>
      <c r="C7" s="30">
        <v>0.5</v>
      </c>
      <c r="D7" s="30">
        <v>0.8</v>
      </c>
      <c r="E7" s="30">
        <v>0.89999999999999991</v>
      </c>
      <c r="F7" s="30">
        <v>1.2</v>
      </c>
    </row>
    <row r="8" spans="1:6" x14ac:dyDescent="0.25">
      <c r="A8" s="32" t="s">
        <v>73</v>
      </c>
      <c r="B8" s="30">
        <v>-0.2</v>
      </c>
      <c r="C8" s="30">
        <v>0.5</v>
      </c>
      <c r="D8" s="30">
        <v>0.70000000000000007</v>
      </c>
      <c r="E8" s="30">
        <v>0.89999999999999991</v>
      </c>
      <c r="F8" s="30">
        <v>1.4000000000000001</v>
      </c>
    </row>
    <row r="9" spans="1:6" x14ac:dyDescent="0.25">
      <c r="A9" s="32" t="s">
        <v>61</v>
      </c>
      <c r="B9" s="30">
        <v>-0.1</v>
      </c>
      <c r="C9" s="30">
        <v>0.5</v>
      </c>
      <c r="D9" s="30">
        <v>0.8</v>
      </c>
      <c r="E9" s="30">
        <v>1</v>
      </c>
      <c r="F9" s="30">
        <v>1.3</v>
      </c>
    </row>
    <row r="10" spans="1:6" x14ac:dyDescent="0.25">
      <c r="A10" s="32" t="s">
        <v>62</v>
      </c>
      <c r="B10" s="30">
        <v>0.1</v>
      </c>
      <c r="C10" s="30">
        <v>0.70000000000000007</v>
      </c>
      <c r="D10" s="30">
        <v>1</v>
      </c>
      <c r="E10" s="30">
        <v>1.2</v>
      </c>
      <c r="F10" s="30">
        <v>1.6</v>
      </c>
    </row>
    <row r="11" spans="1:6" x14ac:dyDescent="0.25">
      <c r="A11" s="32" t="s">
        <v>63</v>
      </c>
      <c r="B11" s="30">
        <v>-0.1</v>
      </c>
      <c r="C11" s="30">
        <v>0.70000000000000007</v>
      </c>
      <c r="D11" s="30">
        <v>0.89999999999999991</v>
      </c>
      <c r="E11" s="30">
        <v>1.0999999999999999</v>
      </c>
      <c r="F11" s="30">
        <v>1.3</v>
      </c>
    </row>
    <row r="12" spans="1:6" x14ac:dyDescent="0.25">
      <c r="A12" s="32" t="s">
        <v>64</v>
      </c>
      <c r="B12" s="30">
        <v>-0.1</v>
      </c>
      <c r="C12" s="30">
        <v>0.5</v>
      </c>
      <c r="D12" s="30">
        <v>0.8</v>
      </c>
      <c r="E12" s="30">
        <v>1</v>
      </c>
      <c r="F12" s="30">
        <v>1.3</v>
      </c>
    </row>
    <row r="13" spans="1:6" x14ac:dyDescent="0.25">
      <c r="A13" s="32" t="s">
        <v>65</v>
      </c>
      <c r="B13" s="30">
        <v>0</v>
      </c>
      <c r="C13" s="30">
        <v>0.6</v>
      </c>
      <c r="D13" s="30">
        <v>0.89999999999999991</v>
      </c>
      <c r="E13" s="30">
        <v>1.0999999999999999</v>
      </c>
      <c r="F13" s="30">
        <v>1.3</v>
      </c>
    </row>
    <row r="14" spans="1:6" x14ac:dyDescent="0.25">
      <c r="A14" s="32" t="s">
        <v>66</v>
      </c>
      <c r="B14" s="30">
        <v>-0.4</v>
      </c>
      <c r="C14" s="30">
        <v>0.5</v>
      </c>
      <c r="D14" s="30">
        <v>0.8</v>
      </c>
      <c r="E14" s="30">
        <v>1</v>
      </c>
      <c r="F14" s="30">
        <v>1.7999999999999998</v>
      </c>
    </row>
    <row r="15" spans="1:6" x14ac:dyDescent="0.25">
      <c r="A15" s="32" t="s">
        <v>67</v>
      </c>
      <c r="B15" s="30">
        <v>-0.2</v>
      </c>
      <c r="C15" s="30">
        <v>0.4</v>
      </c>
      <c r="D15" s="30">
        <v>0.6</v>
      </c>
      <c r="E15" s="30">
        <v>0.89999999999999991</v>
      </c>
      <c r="F15" s="30">
        <v>1.7000000000000002</v>
      </c>
    </row>
    <row r="16" spans="1:6" x14ac:dyDescent="0.25">
      <c r="A16" s="32" t="s">
        <v>68</v>
      </c>
      <c r="B16" s="30">
        <v>0</v>
      </c>
      <c r="C16" s="30">
        <v>0.6</v>
      </c>
      <c r="D16" s="30">
        <v>0.89999999999999991</v>
      </c>
      <c r="E16" s="30">
        <v>1</v>
      </c>
      <c r="F16" s="30">
        <v>1.3</v>
      </c>
    </row>
    <row r="17" spans="2:6" x14ac:dyDescent="0.25">
      <c r="B17" s="23"/>
      <c r="C17" s="23"/>
      <c r="D17" s="23"/>
      <c r="E17" s="23"/>
      <c r="F17" s="23"/>
    </row>
  </sheetData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C16"/>
  <sheetViews>
    <sheetView workbookViewId="0"/>
  </sheetViews>
  <sheetFormatPr defaultColWidth="11.42578125" defaultRowHeight="15" x14ac:dyDescent="0.25"/>
  <cols>
    <col min="1" max="1" width="9.28515625" customWidth="1"/>
    <col min="2" max="2" width="11.7109375" customWidth="1"/>
    <col min="3" max="3" width="13.7109375" customWidth="1"/>
  </cols>
  <sheetData>
    <row r="1" spans="1:3" x14ac:dyDescent="0.25">
      <c r="A1" s="4" t="str">
        <f>HYPERLINK("#'inhoud'!A1", "inhoud")</f>
        <v>inhoud</v>
      </c>
      <c r="B1" s="26" t="s">
        <v>88</v>
      </c>
      <c r="C1" s="26" t="s">
        <v>89</v>
      </c>
    </row>
    <row r="2" spans="1:3" x14ac:dyDescent="0.25">
      <c r="A2">
        <v>2024</v>
      </c>
      <c r="B2" s="29">
        <v>2.2225350732737299</v>
      </c>
      <c r="C2" s="22">
        <v>1.4670324422098859</v>
      </c>
    </row>
    <row r="3" spans="1:3" x14ac:dyDescent="0.25">
      <c r="A3">
        <v>2025</v>
      </c>
      <c r="B3" s="29">
        <v>2.62232284166104</v>
      </c>
      <c r="C3" s="22">
        <v>1.8399695866480701</v>
      </c>
    </row>
    <row r="4" spans="1:3" x14ac:dyDescent="0.25">
      <c r="A4">
        <v>2026</v>
      </c>
      <c r="B4" s="29">
        <v>3.3119305764532201</v>
      </c>
      <c r="C4" s="22">
        <v>2.4201193821615323</v>
      </c>
    </row>
    <row r="5" spans="1:3" x14ac:dyDescent="0.25">
      <c r="A5">
        <v>2027</v>
      </c>
      <c r="B5" s="29">
        <v>1.9756150624920199</v>
      </c>
      <c r="C5" s="22">
        <v>0.97926025040756193</v>
      </c>
    </row>
    <row r="6" spans="1:3" x14ac:dyDescent="0.25">
      <c r="A6">
        <v>2028</v>
      </c>
      <c r="B6" s="29">
        <v>2.4521906957489601</v>
      </c>
      <c r="C6" s="22">
        <v>1.40373695052489</v>
      </c>
    </row>
    <row r="7" spans="1:3" x14ac:dyDescent="0.25">
      <c r="A7">
        <v>2029</v>
      </c>
      <c r="B7" s="29">
        <v>3.2754819024144202</v>
      </c>
      <c r="C7" s="22">
        <v>2.1276454432689205</v>
      </c>
    </row>
    <row r="8" spans="1:3" x14ac:dyDescent="0.25">
      <c r="A8">
        <v>2030</v>
      </c>
      <c r="B8" s="29">
        <v>3.3307452930453101</v>
      </c>
      <c r="C8" s="22">
        <v>2.1583339212053003</v>
      </c>
    </row>
    <row r="9" spans="1:3" x14ac:dyDescent="0.25">
      <c r="A9">
        <v>2031</v>
      </c>
      <c r="B9" s="22">
        <v>3.2595573523166399</v>
      </c>
      <c r="C9" s="22">
        <v>2.06454117949548</v>
      </c>
    </row>
    <row r="10" spans="1:3" x14ac:dyDescent="0.25">
      <c r="A10">
        <v>2032</v>
      </c>
      <c r="B10" s="22">
        <v>3.49114523795454</v>
      </c>
      <c r="C10" s="22">
        <v>2.2820586141547103</v>
      </c>
    </row>
    <row r="11" spans="1:3" x14ac:dyDescent="0.25">
      <c r="A11">
        <v>2033</v>
      </c>
      <c r="B11" s="22">
        <v>3.62567190049301</v>
      </c>
      <c r="C11" s="22">
        <v>2.3470829401099098</v>
      </c>
    </row>
    <row r="12" spans="1:3" x14ac:dyDescent="0.25">
      <c r="A12">
        <v>2034</v>
      </c>
      <c r="B12" s="22">
        <v>3.7535551463539201</v>
      </c>
      <c r="C12" s="22">
        <v>2.4015060091934202</v>
      </c>
    </row>
    <row r="13" spans="1:3" x14ac:dyDescent="0.25">
      <c r="A13">
        <v>2035</v>
      </c>
      <c r="B13" s="22">
        <v>3.8600708608768701</v>
      </c>
      <c r="C13" s="22">
        <v>2.43330421321357</v>
      </c>
    </row>
    <row r="14" spans="1:3" x14ac:dyDescent="0.25">
      <c r="A14">
        <v>2036</v>
      </c>
      <c r="B14" s="22">
        <v>3.87807695410523</v>
      </c>
      <c r="C14" s="22">
        <v>2.37568362451628</v>
      </c>
    </row>
    <row r="15" spans="1:3" x14ac:dyDescent="0.25">
      <c r="A15">
        <v>2037</v>
      </c>
      <c r="B15" s="22">
        <v>4.0315382454671198</v>
      </c>
      <c r="C15" s="22">
        <v>2.4566958449832299</v>
      </c>
    </row>
    <row r="16" spans="1:3" x14ac:dyDescent="0.25">
      <c r="A16">
        <v>2038</v>
      </c>
      <c r="B16" s="22">
        <v>4.1679266943486697</v>
      </c>
      <c r="C16" s="22">
        <v>2.5165879082774398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B16"/>
  <sheetViews>
    <sheetView workbookViewId="0"/>
  </sheetViews>
  <sheetFormatPr defaultColWidth="11.42578125" defaultRowHeight="15" x14ac:dyDescent="0.25"/>
  <cols>
    <col min="1" max="1" width="9.42578125" customWidth="1"/>
    <col min="2" max="2" width="11.7109375" customWidth="1"/>
  </cols>
  <sheetData>
    <row r="1" spans="1:2" x14ac:dyDescent="0.25">
      <c r="A1" s="4" t="str">
        <f>HYPERLINK("#'inhoud'!A1", "inhoud")</f>
        <v>inhoud</v>
      </c>
      <c r="B1" s="6" t="s">
        <v>18</v>
      </c>
    </row>
    <row r="2" spans="1:2" x14ac:dyDescent="0.25">
      <c r="A2">
        <v>2024</v>
      </c>
      <c r="B2" s="12">
        <v>45.3</v>
      </c>
    </row>
    <row r="3" spans="1:2" x14ac:dyDescent="0.25">
      <c r="A3">
        <v>2025</v>
      </c>
      <c r="B3" s="12">
        <v>46.9</v>
      </c>
    </row>
    <row r="4" spans="1:2" x14ac:dyDescent="0.25">
      <c r="A4">
        <v>2026</v>
      </c>
      <c r="B4" s="12">
        <v>48.4</v>
      </c>
    </row>
    <row r="5" spans="1:2" x14ac:dyDescent="0.25">
      <c r="A5">
        <v>2027</v>
      </c>
      <c r="B5" s="12">
        <v>48.8</v>
      </c>
    </row>
    <row r="6" spans="1:2" x14ac:dyDescent="0.25">
      <c r="A6">
        <v>2028</v>
      </c>
      <c r="B6" s="12">
        <v>49.8</v>
      </c>
    </row>
    <row r="7" spans="1:2" x14ac:dyDescent="0.25">
      <c r="A7">
        <v>2029</v>
      </c>
      <c r="B7" s="12">
        <v>51.5</v>
      </c>
    </row>
    <row r="8" spans="1:2" x14ac:dyDescent="0.25">
      <c r="A8">
        <v>2030</v>
      </c>
      <c r="B8" s="12">
        <v>53.3</v>
      </c>
    </row>
    <row r="9" spans="1:2" x14ac:dyDescent="0.25">
      <c r="A9">
        <v>2031</v>
      </c>
      <c r="B9" s="12">
        <v>55.1</v>
      </c>
    </row>
    <row r="10" spans="1:2" x14ac:dyDescent="0.25">
      <c r="A10">
        <v>2032</v>
      </c>
      <c r="B10" s="12">
        <v>57.1</v>
      </c>
    </row>
    <row r="11" spans="1:2" x14ac:dyDescent="0.25">
      <c r="A11">
        <v>2033</v>
      </c>
      <c r="B11" s="12">
        <v>59.2</v>
      </c>
    </row>
    <row r="12" spans="1:2" x14ac:dyDescent="0.25">
      <c r="A12">
        <v>2034</v>
      </c>
      <c r="B12" s="12">
        <v>61.2</v>
      </c>
    </row>
    <row r="13" spans="1:2" x14ac:dyDescent="0.25">
      <c r="A13">
        <v>2035</v>
      </c>
      <c r="B13" s="12">
        <v>63.3</v>
      </c>
    </row>
    <row r="14" spans="1:2" x14ac:dyDescent="0.25">
      <c r="A14">
        <v>2036</v>
      </c>
      <c r="B14" s="12">
        <v>65.400000000000006</v>
      </c>
    </row>
    <row r="15" spans="1:2" x14ac:dyDescent="0.25">
      <c r="A15">
        <v>2037</v>
      </c>
      <c r="B15" s="12">
        <v>67.5</v>
      </c>
    </row>
    <row r="16" spans="1:2" x14ac:dyDescent="0.25">
      <c r="A16">
        <v>2038</v>
      </c>
      <c r="B16" s="12">
        <v>69.7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C45"/>
  <sheetViews>
    <sheetView tabSelected="1" topLeftCell="A10" workbookViewId="0">
      <selection activeCell="C2" sqref="C2:C45"/>
    </sheetView>
  </sheetViews>
  <sheetFormatPr defaultColWidth="11.42578125" defaultRowHeight="15" x14ac:dyDescent="0.25"/>
  <cols>
    <col min="1" max="1" width="7.7109375" customWidth="1"/>
    <col min="2" max="2" width="20.7109375" customWidth="1"/>
    <col min="3" max="3" width="39.7109375" customWidth="1"/>
  </cols>
  <sheetData>
    <row r="1" spans="1:3" x14ac:dyDescent="0.25">
      <c r="A1" s="4" t="str">
        <f>HYPERLINK("#'inhoud'!A1", "inhoud")</f>
        <v>inhoud</v>
      </c>
      <c r="B1" s="6" t="s">
        <v>30</v>
      </c>
      <c r="C1" s="6" t="s">
        <v>55</v>
      </c>
    </row>
    <row r="2" spans="1:3" x14ac:dyDescent="0.25">
      <c r="A2">
        <v>2015</v>
      </c>
      <c r="B2" s="15">
        <v>0.39969255470475601</v>
      </c>
      <c r="C2" s="22">
        <v>897.35353238409448</v>
      </c>
    </row>
    <row r="3" spans="1:3" x14ac:dyDescent="0.25">
      <c r="A3">
        <v>2015.25</v>
      </c>
      <c r="B3" s="15">
        <v>0.43110751006509901</v>
      </c>
      <c r="C3" s="22">
        <v>901.22209085403688</v>
      </c>
    </row>
    <row r="4" spans="1:3" x14ac:dyDescent="0.25">
      <c r="A4">
        <v>2015.5</v>
      </c>
      <c r="B4" s="15">
        <v>0.47913201829936602</v>
      </c>
      <c r="C4" s="22">
        <v>905.5401344473056</v>
      </c>
    </row>
    <row r="5" spans="1:3" x14ac:dyDescent="0.25">
      <c r="A5">
        <v>2015.75</v>
      </c>
      <c r="B5" s="15">
        <v>0.23706998807782001</v>
      </c>
      <c r="C5" s="22">
        <v>907.68689833607971</v>
      </c>
    </row>
    <row r="6" spans="1:3" x14ac:dyDescent="0.25">
      <c r="A6">
        <v>2016</v>
      </c>
      <c r="B6" s="15">
        <v>0.64776026320796398</v>
      </c>
      <c r="C6" s="22">
        <v>913.56653337784576</v>
      </c>
    </row>
    <row r="7" spans="1:3" x14ac:dyDescent="0.25">
      <c r="A7">
        <v>2016.25</v>
      </c>
      <c r="B7" s="15">
        <v>0.77215635724363596</v>
      </c>
      <c r="C7" s="22">
        <v>920.62069544297299</v>
      </c>
    </row>
    <row r="8" spans="1:3" x14ac:dyDescent="0.25">
      <c r="A8">
        <v>2016.5</v>
      </c>
      <c r="B8" s="15">
        <v>0.89312673579609003</v>
      </c>
      <c r="C8" s="22">
        <v>928.84300500924621</v>
      </c>
    </row>
    <row r="9" spans="1:3" x14ac:dyDescent="0.25">
      <c r="A9">
        <v>2016.75</v>
      </c>
      <c r="B9" s="15">
        <v>0.80634193698399004</v>
      </c>
      <c r="C9" s="22">
        <v>936.33265568737795</v>
      </c>
    </row>
    <row r="10" spans="1:3" x14ac:dyDescent="0.25">
      <c r="A10">
        <v>2017</v>
      </c>
      <c r="B10" s="15">
        <v>0.58775629203791102</v>
      </c>
      <c r="C10" s="22">
        <v>941.83600978558627</v>
      </c>
    </row>
    <row r="11" spans="1:3" x14ac:dyDescent="0.25">
      <c r="A11">
        <v>2017.25</v>
      </c>
      <c r="B11" s="15">
        <v>0.508943754126845</v>
      </c>
      <c r="C11" s="22">
        <v>946.62942533150749</v>
      </c>
    </row>
    <row r="12" spans="1:3" x14ac:dyDescent="0.25">
      <c r="A12">
        <v>2017.5</v>
      </c>
      <c r="B12" s="15">
        <v>0.76127985075244997</v>
      </c>
      <c r="C12" s="22">
        <v>953.83592440785003</v>
      </c>
    </row>
    <row r="13" spans="1:3" x14ac:dyDescent="0.25">
      <c r="A13">
        <v>2017.75</v>
      </c>
      <c r="B13" s="15">
        <v>0.64200702279078004</v>
      </c>
      <c r="C13" s="22">
        <v>959.95961802844977</v>
      </c>
    </row>
    <row r="14" spans="1:3" x14ac:dyDescent="0.25">
      <c r="A14">
        <v>2018</v>
      </c>
      <c r="B14" s="15">
        <v>0.70167782722994099</v>
      </c>
      <c r="C14" s="22">
        <v>966.69544181851654</v>
      </c>
    </row>
    <row r="15" spans="1:3" x14ac:dyDescent="0.25">
      <c r="A15">
        <v>2018.25</v>
      </c>
      <c r="B15" s="15">
        <v>0.454285853200109</v>
      </c>
      <c r="C15" s="22">
        <v>971.08700245422847</v>
      </c>
    </row>
    <row r="16" spans="1:3" x14ac:dyDescent="0.25">
      <c r="A16">
        <v>2018.5</v>
      </c>
      <c r="B16" s="15">
        <v>0.26590318808104002</v>
      </c>
      <c r="C16" s="22">
        <v>973.66915375279495</v>
      </c>
    </row>
    <row r="17" spans="1:3" x14ac:dyDescent="0.25">
      <c r="A17">
        <v>2018.75</v>
      </c>
      <c r="B17" s="15">
        <v>0.31048483746685102</v>
      </c>
      <c r="C17" s="22">
        <v>976.69224884228902</v>
      </c>
    </row>
    <row r="18" spans="1:3" x14ac:dyDescent="0.25">
      <c r="A18">
        <v>2019</v>
      </c>
      <c r="B18" s="15">
        <v>1.21724034406707</v>
      </c>
      <c r="C18" s="22">
        <v>988.5809409325733</v>
      </c>
    </row>
    <row r="19" spans="1:3" x14ac:dyDescent="0.25">
      <c r="A19">
        <v>2019.25</v>
      </c>
      <c r="B19" s="15">
        <v>0.43768789388518597</v>
      </c>
      <c r="C19" s="22">
        <v>992.90784003229146</v>
      </c>
    </row>
    <row r="20" spans="1:3" x14ac:dyDescent="0.25">
      <c r="A20">
        <v>2019.5</v>
      </c>
      <c r="B20" s="15">
        <v>0.47062989719779402</v>
      </c>
      <c r="C20" s="22">
        <v>997.58076117910423</v>
      </c>
    </row>
    <row r="21" spans="1:3" x14ac:dyDescent="0.25">
      <c r="A21">
        <v>2019.75</v>
      </c>
      <c r="B21" s="15">
        <v>9.2938598699920896E-2</v>
      </c>
      <c r="C21" s="22">
        <v>998.50789875944417</v>
      </c>
    </row>
    <row r="22" spans="1:3" x14ac:dyDescent="0.25">
      <c r="A22">
        <v>2020</v>
      </c>
      <c r="B22" s="15">
        <v>-1.15884116986924</v>
      </c>
      <c r="C22" s="22">
        <v>986.93677814422335</v>
      </c>
    </row>
    <row r="23" spans="1:3" x14ac:dyDescent="0.25">
      <c r="A23">
        <v>2020.25</v>
      </c>
      <c r="B23" s="15">
        <v>-8.3618517273606603</v>
      </c>
      <c r="C23" s="22">
        <v>904.41058811301309</v>
      </c>
    </row>
    <row r="24" spans="1:3" x14ac:dyDescent="0.25">
      <c r="A24">
        <v>2020.5</v>
      </c>
      <c r="B24" s="15">
        <v>6.5949743691244596</v>
      </c>
      <c r="C24" s="22">
        <v>964.05623459071398</v>
      </c>
    </row>
    <row r="25" spans="1:3" x14ac:dyDescent="0.25">
      <c r="A25">
        <v>2020.75</v>
      </c>
      <c r="B25" s="15">
        <v>0.44240389803462699</v>
      </c>
      <c r="C25" s="22">
        <v>968.32125695178922</v>
      </c>
    </row>
    <row r="26" spans="1:3" x14ac:dyDescent="0.25">
      <c r="A26">
        <v>2021</v>
      </c>
      <c r="B26" s="15">
        <v>0.89370322758848297</v>
      </c>
      <c r="C26" s="22">
        <v>976.9751752785927</v>
      </c>
    </row>
    <row r="27" spans="1:3" x14ac:dyDescent="0.25">
      <c r="A27">
        <v>2021.25</v>
      </c>
      <c r="B27" s="15">
        <v>3.9099788602129602</v>
      </c>
      <c r="C27" s="22">
        <v>1015.1746981015142</v>
      </c>
    </row>
    <row r="28" spans="1:3" x14ac:dyDescent="0.25">
      <c r="A28">
        <v>2021.5</v>
      </c>
      <c r="B28" s="15">
        <v>1.93377352496287</v>
      </c>
      <c r="C28" s="22">
        <v>1034.805877645523</v>
      </c>
    </row>
    <row r="29" spans="1:3" x14ac:dyDescent="0.25">
      <c r="A29">
        <v>2021.75</v>
      </c>
      <c r="B29" s="15">
        <v>0.19058307260926299</v>
      </c>
      <c r="C29" s="22">
        <v>1036.7780424826813</v>
      </c>
    </row>
    <row r="30" spans="1:3" x14ac:dyDescent="0.25">
      <c r="A30">
        <v>2022</v>
      </c>
      <c r="B30" s="15">
        <v>0.93715527944906496</v>
      </c>
      <c r="C30" s="22">
        <v>1046.4942626439763</v>
      </c>
    </row>
    <row r="31" spans="1:3" x14ac:dyDescent="0.25">
      <c r="A31">
        <v>2022.25</v>
      </c>
      <c r="B31" s="15">
        <v>2.6029981622010001</v>
      </c>
      <c r="C31" s="22">
        <v>1073.7344890681379</v>
      </c>
    </row>
    <row r="32" spans="1:3" x14ac:dyDescent="0.25">
      <c r="A32">
        <v>2022.5</v>
      </c>
      <c r="B32" s="15">
        <v>2.31619164227315E-2</v>
      </c>
      <c r="C32" s="22">
        <v>1073.983186553098</v>
      </c>
    </row>
    <row r="33" spans="1:3" x14ac:dyDescent="0.25">
      <c r="A33">
        <v>2022.75</v>
      </c>
      <c r="B33" s="15">
        <v>-9.1309352848090206E-2</v>
      </c>
      <c r="C33" s="22">
        <v>1073.002539455759</v>
      </c>
    </row>
    <row r="34" spans="1:3" x14ac:dyDescent="0.25">
      <c r="A34">
        <v>2023</v>
      </c>
      <c r="B34" s="15">
        <v>-0.184553891908457</v>
      </c>
      <c r="C34" s="22">
        <v>1071.0222715089167</v>
      </c>
    </row>
    <row r="35" spans="1:3" x14ac:dyDescent="0.25">
      <c r="A35">
        <v>2023.25</v>
      </c>
      <c r="B35" s="15">
        <v>-0.25772542649492602</v>
      </c>
      <c r="C35" s="22">
        <v>1068.2619747918147</v>
      </c>
    </row>
    <row r="36" spans="1:3" x14ac:dyDescent="0.25">
      <c r="A36">
        <v>2023.5</v>
      </c>
      <c r="B36" s="15">
        <v>-0.37528916535470902</v>
      </c>
      <c r="C36" s="22">
        <v>1064.252903342817</v>
      </c>
    </row>
    <row r="37" spans="1:3" x14ac:dyDescent="0.25">
      <c r="A37">
        <v>2023.75</v>
      </c>
      <c r="B37" s="15">
        <v>0.244861630675275</v>
      </c>
      <c r="C37" s="22">
        <v>1066.8588503564513</v>
      </c>
    </row>
    <row r="38" spans="1:3" x14ac:dyDescent="0.25">
      <c r="A38">
        <v>2024</v>
      </c>
      <c r="B38" s="15">
        <v>-0.31225768441769403</v>
      </c>
      <c r="C38" s="22">
        <v>1063.5275016143228</v>
      </c>
    </row>
    <row r="39" spans="1:3" x14ac:dyDescent="0.25">
      <c r="A39">
        <v>2024.25</v>
      </c>
      <c r="B39" s="15">
        <v>1.0141007540109199</v>
      </c>
      <c r="C39" s="22">
        <v>1074.3127420273072</v>
      </c>
    </row>
    <row r="40" spans="1:3" x14ac:dyDescent="0.25">
      <c r="A40">
        <v>2024.5</v>
      </c>
      <c r="B40" s="15">
        <v>0.2</v>
      </c>
      <c r="C40" s="22">
        <v>1076.5878095741371</v>
      </c>
    </row>
    <row r="41" spans="1:3" x14ac:dyDescent="0.25">
      <c r="A41">
        <v>2024.75</v>
      </c>
      <c r="B41" s="15">
        <v>0.3</v>
      </c>
      <c r="C41" s="22">
        <v>1079.7009738540837</v>
      </c>
    </row>
    <row r="42" spans="1:3" x14ac:dyDescent="0.25">
      <c r="A42">
        <v>2025</v>
      </c>
      <c r="B42" s="15">
        <v>0.4</v>
      </c>
      <c r="C42" s="22">
        <v>1083.7967316158631</v>
      </c>
    </row>
    <row r="43" spans="1:3" x14ac:dyDescent="0.25">
      <c r="A43">
        <v>2025.25</v>
      </c>
      <c r="B43" s="15">
        <v>0.4</v>
      </c>
      <c r="C43" s="22">
        <v>1088.1715620195932</v>
      </c>
    </row>
    <row r="44" spans="1:3" x14ac:dyDescent="0.25">
      <c r="A44">
        <v>2025.5</v>
      </c>
      <c r="B44" s="15">
        <v>0.4</v>
      </c>
      <c r="C44" s="22">
        <v>1092.862415561058</v>
      </c>
    </row>
    <row r="45" spans="1:3" x14ac:dyDescent="0.25">
      <c r="A45">
        <v>2025.75</v>
      </c>
      <c r="B45" s="15">
        <v>0.4</v>
      </c>
      <c r="C45" s="22">
        <v>1097.0761885937704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10"/>
  <sheetViews>
    <sheetView workbookViewId="0"/>
  </sheetViews>
  <sheetFormatPr defaultColWidth="11.42578125" defaultRowHeight="15" x14ac:dyDescent="0.25"/>
  <cols>
    <col min="1" max="1" width="10.5703125" customWidth="1"/>
    <col min="2" max="2" width="43.7109375" customWidth="1"/>
    <col min="3" max="3" width="25.7109375" customWidth="1"/>
    <col min="4" max="4" width="39.7109375" customWidth="1"/>
  </cols>
  <sheetData>
    <row r="1" spans="1:4" x14ac:dyDescent="0.25">
      <c r="A1" s="4" t="str">
        <f>HYPERLINK("#'inhoud'!A1", "inhoud")</f>
        <v>inhoud</v>
      </c>
      <c r="B1" s="6" t="s">
        <v>25</v>
      </c>
      <c r="C1" s="6" t="s">
        <v>26</v>
      </c>
      <c r="D1" s="6" t="s">
        <v>27</v>
      </c>
    </row>
    <row r="2" spans="1:4" x14ac:dyDescent="0.25">
      <c r="A2">
        <v>2017</v>
      </c>
      <c r="B2" s="5">
        <v>1.6000000000001799</v>
      </c>
      <c r="C2" s="5">
        <v>1.4</v>
      </c>
      <c r="D2" s="5">
        <v>99.312770744109997</v>
      </c>
    </row>
    <row r="3" spans="1:4" x14ac:dyDescent="0.25">
      <c r="A3">
        <v>2018</v>
      </c>
      <c r="B3" s="5">
        <v>1.99999999999995</v>
      </c>
      <c r="C3" s="5">
        <v>1.7</v>
      </c>
      <c r="D3" s="5">
        <v>99.605728769903806</v>
      </c>
    </row>
    <row r="4" spans="1:4" x14ac:dyDescent="0.25">
      <c r="A4">
        <v>2019</v>
      </c>
      <c r="B4" s="5">
        <v>2.3000000000001699</v>
      </c>
      <c r="C4" s="5">
        <v>2.6</v>
      </c>
      <c r="D4" s="5">
        <v>99.314483948939298</v>
      </c>
    </row>
    <row r="5" spans="1:4" x14ac:dyDescent="0.25">
      <c r="A5">
        <v>2020</v>
      </c>
      <c r="B5" s="5">
        <v>2.7999999999999798</v>
      </c>
      <c r="C5" s="5">
        <v>1.3</v>
      </c>
      <c r="D5" s="5">
        <v>100.78508341511299</v>
      </c>
    </row>
    <row r="6" spans="1:4" x14ac:dyDescent="0.25">
      <c r="A6">
        <v>2021</v>
      </c>
      <c r="B6" s="5">
        <v>1.8999999999997501</v>
      </c>
      <c r="C6" s="5">
        <v>2.7</v>
      </c>
      <c r="D6" s="5">
        <v>100</v>
      </c>
    </row>
    <row r="7" spans="1:4" x14ac:dyDescent="0.25">
      <c r="A7">
        <v>2022</v>
      </c>
      <c r="B7" s="5">
        <v>3.0400000000003602</v>
      </c>
      <c r="C7" s="5">
        <v>10</v>
      </c>
      <c r="D7" s="5">
        <v>93.672727272727599</v>
      </c>
    </row>
    <row r="8" spans="1:4" x14ac:dyDescent="0.25">
      <c r="A8">
        <v>2023</v>
      </c>
      <c r="B8" s="5">
        <v>6.0000000000000204</v>
      </c>
      <c r="C8" s="5">
        <v>3.8</v>
      </c>
      <c r="D8" s="5">
        <v>95.658083727448201</v>
      </c>
    </row>
    <row r="9" spans="1:4" x14ac:dyDescent="0.25">
      <c r="A9">
        <v>2024</v>
      </c>
      <c r="B9" s="5">
        <v>6.4</v>
      </c>
      <c r="C9" s="5">
        <v>3.6</v>
      </c>
      <c r="D9" s="5">
        <v>98.243437341703597</v>
      </c>
    </row>
    <row r="10" spans="1:4" x14ac:dyDescent="0.25">
      <c r="A10">
        <v>2025</v>
      </c>
      <c r="B10" s="5">
        <v>4.2</v>
      </c>
      <c r="C10" s="5">
        <v>3.2</v>
      </c>
      <c r="D10" s="5">
        <v>99.195408633774406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31"/>
  <sheetViews>
    <sheetView workbookViewId="0"/>
  </sheetViews>
  <sheetFormatPr defaultColWidth="11.42578125" defaultRowHeight="15" x14ac:dyDescent="0.25"/>
  <cols>
    <col min="1" max="1" width="7.7109375" customWidth="1"/>
    <col min="2" max="2" width="23.7109375" customWidth="1"/>
    <col min="3" max="3" width="9.7109375" customWidth="1"/>
  </cols>
  <sheetData>
    <row r="1" spans="1:3" x14ac:dyDescent="0.25">
      <c r="A1" s="4" t="str">
        <f>HYPERLINK("#'inhoud'!A1", "inhoud")</f>
        <v>inhoud</v>
      </c>
      <c r="B1" s="6" t="s">
        <v>28</v>
      </c>
      <c r="C1" s="6" t="s">
        <v>29</v>
      </c>
    </row>
    <row r="2" spans="1:3" x14ac:dyDescent="0.25">
      <c r="A2">
        <v>2017</v>
      </c>
      <c r="B2" s="7">
        <v>580</v>
      </c>
      <c r="C2" s="7">
        <v>185.7</v>
      </c>
    </row>
    <row r="3" spans="1:3" x14ac:dyDescent="0.25">
      <c r="A3">
        <v>2017.25</v>
      </c>
      <c r="B3" s="7">
        <v>561</v>
      </c>
      <c r="C3" s="7">
        <v>204.7</v>
      </c>
    </row>
    <row r="4" spans="1:3" x14ac:dyDescent="0.25">
      <c r="A4">
        <v>2017.5</v>
      </c>
      <c r="B4" s="7">
        <v>536</v>
      </c>
      <c r="C4" s="7">
        <v>213.7</v>
      </c>
    </row>
    <row r="5" spans="1:3" x14ac:dyDescent="0.25">
      <c r="A5">
        <v>2017.75</v>
      </c>
      <c r="B5" s="7">
        <v>506</v>
      </c>
      <c r="C5" s="7">
        <v>226.5</v>
      </c>
    </row>
    <row r="6" spans="1:3" x14ac:dyDescent="0.25">
      <c r="A6">
        <v>2018</v>
      </c>
      <c r="B6" s="7">
        <v>475</v>
      </c>
      <c r="C6" s="7">
        <v>236.3</v>
      </c>
    </row>
    <row r="7" spans="1:3" x14ac:dyDescent="0.25">
      <c r="A7">
        <v>2018.25</v>
      </c>
      <c r="B7" s="7">
        <v>462</v>
      </c>
      <c r="C7" s="7">
        <v>250.8</v>
      </c>
    </row>
    <row r="8" spans="1:3" x14ac:dyDescent="0.25">
      <c r="A8">
        <v>2018.5</v>
      </c>
      <c r="B8" s="7">
        <v>457</v>
      </c>
      <c r="C8" s="7">
        <v>260.8</v>
      </c>
    </row>
    <row r="9" spans="1:3" x14ac:dyDescent="0.25">
      <c r="A9">
        <v>2018.75</v>
      </c>
      <c r="B9" s="7">
        <v>438</v>
      </c>
      <c r="C9" s="7">
        <v>264</v>
      </c>
    </row>
    <row r="10" spans="1:3" x14ac:dyDescent="0.25">
      <c r="A10">
        <v>2019</v>
      </c>
      <c r="B10" s="7">
        <v>424</v>
      </c>
      <c r="C10" s="7">
        <v>280.89999999999998</v>
      </c>
    </row>
    <row r="11" spans="1:3" x14ac:dyDescent="0.25">
      <c r="A11">
        <v>2019.25</v>
      </c>
      <c r="B11" s="7">
        <v>414</v>
      </c>
      <c r="C11" s="7">
        <v>282.3</v>
      </c>
    </row>
    <row r="12" spans="1:3" x14ac:dyDescent="0.25">
      <c r="A12">
        <v>2019.5</v>
      </c>
      <c r="B12" s="7">
        <v>429</v>
      </c>
      <c r="C12" s="7">
        <v>284.39999999999998</v>
      </c>
    </row>
    <row r="13" spans="1:3" x14ac:dyDescent="0.25">
      <c r="A13">
        <v>2019.75</v>
      </c>
      <c r="B13" s="7">
        <v>425</v>
      </c>
      <c r="C13" s="7">
        <v>285.7</v>
      </c>
    </row>
    <row r="14" spans="1:3" x14ac:dyDescent="0.25">
      <c r="A14">
        <v>2020</v>
      </c>
      <c r="B14" s="7">
        <v>387</v>
      </c>
      <c r="C14" s="7">
        <v>217.6</v>
      </c>
    </row>
    <row r="15" spans="1:3" x14ac:dyDescent="0.25">
      <c r="A15">
        <v>2020.25</v>
      </c>
      <c r="B15" s="7">
        <v>460</v>
      </c>
      <c r="C15" s="7">
        <v>198.2</v>
      </c>
    </row>
    <row r="16" spans="1:3" x14ac:dyDescent="0.25">
      <c r="A16">
        <v>2020.5</v>
      </c>
      <c r="B16" s="7">
        <v>528</v>
      </c>
      <c r="C16" s="7">
        <v>216.8</v>
      </c>
    </row>
    <row r="17" spans="1:3" x14ac:dyDescent="0.25">
      <c r="A17">
        <v>2020.75</v>
      </c>
      <c r="B17" s="7">
        <v>490</v>
      </c>
      <c r="C17" s="7">
        <v>218.7</v>
      </c>
    </row>
    <row r="18" spans="1:3" x14ac:dyDescent="0.25">
      <c r="A18">
        <v>2021</v>
      </c>
      <c r="B18" s="7">
        <v>445</v>
      </c>
      <c r="C18" s="7">
        <v>248.7</v>
      </c>
    </row>
    <row r="19" spans="1:3" x14ac:dyDescent="0.25">
      <c r="A19">
        <v>2021.25</v>
      </c>
      <c r="B19" s="7">
        <v>416</v>
      </c>
      <c r="C19" s="7">
        <v>324.3</v>
      </c>
    </row>
    <row r="20" spans="1:3" x14ac:dyDescent="0.25">
      <c r="A20">
        <v>2021.5</v>
      </c>
      <c r="B20" s="7">
        <v>399</v>
      </c>
      <c r="C20" s="7">
        <v>370</v>
      </c>
    </row>
    <row r="21" spans="1:3" x14ac:dyDescent="0.25">
      <c r="A21">
        <v>2021.75</v>
      </c>
      <c r="B21" s="7">
        <v>370</v>
      </c>
      <c r="C21" s="7">
        <v>391.8</v>
      </c>
    </row>
    <row r="22" spans="1:3" x14ac:dyDescent="0.25">
      <c r="A22">
        <v>2022</v>
      </c>
      <c r="B22" s="7">
        <v>338</v>
      </c>
      <c r="C22" s="7">
        <v>452.8</v>
      </c>
    </row>
    <row r="23" spans="1:3" x14ac:dyDescent="0.25">
      <c r="A23">
        <v>2022.25</v>
      </c>
      <c r="B23" s="7">
        <v>327</v>
      </c>
      <c r="C23" s="7">
        <v>463.7</v>
      </c>
    </row>
    <row r="24" spans="1:3" x14ac:dyDescent="0.25">
      <c r="A24">
        <v>2022.5</v>
      </c>
      <c r="B24" s="7">
        <v>372</v>
      </c>
      <c r="C24" s="7">
        <v>445.3</v>
      </c>
    </row>
    <row r="25" spans="1:3" x14ac:dyDescent="0.25">
      <c r="A25">
        <v>2022.75</v>
      </c>
      <c r="B25" s="7">
        <v>359</v>
      </c>
      <c r="C25" s="7">
        <v>437.1</v>
      </c>
    </row>
    <row r="26" spans="1:3" x14ac:dyDescent="0.25">
      <c r="A26">
        <v>2023</v>
      </c>
      <c r="B26" s="7">
        <v>357</v>
      </c>
      <c r="C26" s="7">
        <v>432.2</v>
      </c>
    </row>
    <row r="27" spans="1:3" x14ac:dyDescent="0.25">
      <c r="A27">
        <v>2023.25</v>
      </c>
      <c r="B27" s="7">
        <v>350</v>
      </c>
      <c r="C27" s="7">
        <v>422.2</v>
      </c>
    </row>
    <row r="28" spans="1:3" x14ac:dyDescent="0.25">
      <c r="A28">
        <v>2023.5</v>
      </c>
      <c r="B28" s="7">
        <v>366</v>
      </c>
      <c r="C28" s="7">
        <v>415.3</v>
      </c>
    </row>
    <row r="29" spans="1:3" x14ac:dyDescent="0.25">
      <c r="A29">
        <v>2023.75</v>
      </c>
      <c r="B29" s="7">
        <v>360</v>
      </c>
      <c r="C29" s="7">
        <v>410.4</v>
      </c>
    </row>
    <row r="30" spans="1:3" x14ac:dyDescent="0.25">
      <c r="A30">
        <v>2024</v>
      </c>
      <c r="B30" s="7">
        <v>373</v>
      </c>
      <c r="C30" s="7">
        <v>410.8</v>
      </c>
    </row>
    <row r="31" spans="1:3" x14ac:dyDescent="0.25">
      <c r="A31">
        <v>2024.25</v>
      </c>
      <c r="B31" s="7">
        <v>370</v>
      </c>
      <c r="C31" s="7">
        <v>401.1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7"/>
  <sheetViews>
    <sheetView workbookViewId="0"/>
  </sheetViews>
  <sheetFormatPr defaultColWidth="11.42578125" defaultRowHeight="15" x14ac:dyDescent="0.25"/>
  <cols>
    <col min="1" max="1" width="7.7109375" customWidth="1"/>
    <col min="2" max="2" width="20.7109375" customWidth="1"/>
    <col min="3" max="3" width="33.7109375" customWidth="1"/>
  </cols>
  <sheetData>
    <row r="1" spans="1:3" x14ac:dyDescent="0.25">
      <c r="A1" s="4" t="str">
        <f>HYPERLINK("#'inhoud'!A1", "inhoud")</f>
        <v>inhoud</v>
      </c>
      <c r="B1" s="6" t="s">
        <v>30</v>
      </c>
      <c r="C1" s="6" t="s">
        <v>31</v>
      </c>
    </row>
    <row r="2" spans="1:3" x14ac:dyDescent="0.25">
      <c r="A2">
        <v>2017</v>
      </c>
      <c r="B2" s="8">
        <v>0.58775629203791102</v>
      </c>
      <c r="C2" s="8">
        <v>98.525500114308997</v>
      </c>
    </row>
    <row r="3" spans="1:3" x14ac:dyDescent="0.25">
      <c r="A3">
        <v>2017.25</v>
      </c>
      <c r="B3" s="8">
        <v>0.508943754126845</v>
      </c>
      <c r="C3" s="8">
        <v>99.026939493363002</v>
      </c>
    </row>
    <row r="4" spans="1:3" x14ac:dyDescent="0.25">
      <c r="A4">
        <v>2017.5</v>
      </c>
      <c r="B4" s="8">
        <v>0.76127985075244997</v>
      </c>
      <c r="C4" s="8">
        <v>99.7808116305428</v>
      </c>
    </row>
    <row r="5" spans="1:3" x14ac:dyDescent="0.25">
      <c r="A5">
        <v>2017.75</v>
      </c>
      <c r="B5" s="8">
        <v>0.64200702279078004</v>
      </c>
      <c r="C5" s="8">
        <v>100.42141144860901</v>
      </c>
    </row>
    <row r="6" spans="1:3" x14ac:dyDescent="0.25">
      <c r="A6">
        <v>2018</v>
      </c>
      <c r="B6" s="8">
        <v>0.70167782722994099</v>
      </c>
      <c r="C6" s="8">
        <v>101.126046226535</v>
      </c>
    </row>
    <row r="7" spans="1:3" x14ac:dyDescent="0.25">
      <c r="A7">
        <v>2018.25</v>
      </c>
      <c r="B7" s="8">
        <v>0.454285853200109</v>
      </c>
      <c r="C7" s="8">
        <v>101.585447548443</v>
      </c>
    </row>
    <row r="8" spans="1:3" x14ac:dyDescent="0.25">
      <c r="A8">
        <v>2018.5</v>
      </c>
      <c r="B8" s="8">
        <v>0.26590318808104002</v>
      </c>
      <c r="C8" s="8">
        <v>101.8555664921</v>
      </c>
    </row>
    <row r="9" spans="1:3" x14ac:dyDescent="0.25">
      <c r="A9">
        <v>2018.75</v>
      </c>
      <c r="B9" s="8">
        <v>0.31048483746685102</v>
      </c>
      <c r="C9" s="8">
        <v>102.171812582174</v>
      </c>
    </row>
    <row r="10" spans="1:3" x14ac:dyDescent="0.25">
      <c r="A10">
        <v>2019</v>
      </c>
      <c r="B10" s="8">
        <v>1.21724034406707</v>
      </c>
      <c r="C10" s="8">
        <v>103.415489105189</v>
      </c>
    </row>
    <row r="11" spans="1:3" x14ac:dyDescent="0.25">
      <c r="A11">
        <v>2019.25</v>
      </c>
      <c r="B11" s="8">
        <v>0.43768789388518597</v>
      </c>
      <c r="C11" s="8">
        <v>103.868126181405</v>
      </c>
    </row>
    <row r="12" spans="1:3" x14ac:dyDescent="0.25">
      <c r="A12">
        <v>2019.5</v>
      </c>
      <c r="B12" s="8">
        <v>0.47062989719779402</v>
      </c>
      <c r="C12" s="8">
        <v>104.356960636873</v>
      </c>
    </row>
    <row r="13" spans="1:3" x14ac:dyDescent="0.25">
      <c r="A13">
        <v>2019.75</v>
      </c>
      <c r="B13" s="8">
        <v>9.2938598699920896E-2</v>
      </c>
      <c r="C13" s="8">
        <v>104.453948533735</v>
      </c>
    </row>
    <row r="14" spans="1:3" x14ac:dyDescent="0.25">
      <c r="A14">
        <v>2020</v>
      </c>
      <c r="B14" s="8">
        <v>-1.15884116986924</v>
      </c>
      <c r="C14" s="8">
        <v>103.243493174572</v>
      </c>
    </row>
    <row r="15" spans="1:3" x14ac:dyDescent="0.25">
      <c r="A15">
        <v>2020.25</v>
      </c>
      <c r="B15" s="8">
        <v>-8.3618517273606603</v>
      </c>
      <c r="C15" s="8">
        <v>94.610425357166704</v>
      </c>
    </row>
    <row r="16" spans="1:3" x14ac:dyDescent="0.25">
      <c r="A16">
        <v>2020.5</v>
      </c>
      <c r="B16" s="8">
        <v>6.5949743691244596</v>
      </c>
      <c r="C16" s="8">
        <v>100.849958659991</v>
      </c>
    </row>
    <row r="17" spans="1:3" x14ac:dyDescent="0.25">
      <c r="A17">
        <v>2020.75</v>
      </c>
      <c r="B17" s="8">
        <v>0.44240389803462699</v>
      </c>
      <c r="C17" s="8">
        <v>101.29612280827</v>
      </c>
    </row>
    <row r="18" spans="1:3" x14ac:dyDescent="0.25">
      <c r="A18">
        <v>2021</v>
      </c>
      <c r="B18" s="8">
        <v>0.89370322758848297</v>
      </c>
      <c r="C18" s="8">
        <v>102.201409527229</v>
      </c>
    </row>
    <row r="19" spans="1:3" x14ac:dyDescent="0.25">
      <c r="A19">
        <v>2021.25</v>
      </c>
      <c r="B19" s="8">
        <v>3.9099788602129602</v>
      </c>
      <c r="C19" s="8">
        <v>106.197463034583</v>
      </c>
    </row>
    <row r="20" spans="1:3" x14ac:dyDescent="0.25">
      <c r="A20">
        <v>2021.5</v>
      </c>
      <c r="B20" s="8">
        <v>1.93377352496287</v>
      </c>
      <c r="C20" s="8">
        <v>108.251081458928</v>
      </c>
    </row>
    <row r="21" spans="1:3" x14ac:dyDescent="0.25">
      <c r="A21">
        <v>2021.75</v>
      </c>
      <c r="B21" s="8">
        <v>0.19058307260926299</v>
      </c>
      <c r="C21" s="8">
        <v>108.45738969610601</v>
      </c>
    </row>
    <row r="22" spans="1:3" x14ac:dyDescent="0.25">
      <c r="A22">
        <v>2022</v>
      </c>
      <c r="B22" s="8">
        <v>0.93715527944906496</v>
      </c>
      <c r="C22" s="8">
        <v>109.473803849595</v>
      </c>
    </row>
    <row r="23" spans="1:3" x14ac:dyDescent="0.25">
      <c r="A23">
        <v>2022.25</v>
      </c>
      <c r="B23" s="8">
        <v>2.6029981622010001</v>
      </c>
      <c r="C23" s="8">
        <v>112.323404951892</v>
      </c>
    </row>
    <row r="24" spans="1:3" x14ac:dyDescent="0.25">
      <c r="A24">
        <v>2022.5</v>
      </c>
      <c r="B24" s="8">
        <v>2.31619164227315E-2</v>
      </c>
      <c r="C24" s="8">
        <v>112.34942120507</v>
      </c>
    </row>
    <row r="25" spans="1:3" x14ac:dyDescent="0.25">
      <c r="A25">
        <v>2022.75</v>
      </c>
      <c r="B25" s="8">
        <v>-9.1309352848090206E-2</v>
      </c>
      <c r="C25" s="8">
        <v>112.24683567563901</v>
      </c>
    </row>
    <row r="26" spans="1:3" x14ac:dyDescent="0.25">
      <c r="A26">
        <v>2023</v>
      </c>
      <c r="B26" s="8">
        <v>-0.184553891908457</v>
      </c>
      <c r="C26" s="8">
        <v>112.039679771856</v>
      </c>
    </row>
    <row r="27" spans="1:3" x14ac:dyDescent="0.25">
      <c r="A27">
        <v>2023.25</v>
      </c>
      <c r="B27" s="8">
        <v>-0.25772542649492602</v>
      </c>
      <c r="C27" s="8">
        <v>111.75092502932</v>
      </c>
    </row>
    <row r="28" spans="1:3" x14ac:dyDescent="0.25">
      <c r="A28">
        <v>2023.5</v>
      </c>
      <c r="B28" s="8">
        <v>-0.37528916535470902</v>
      </c>
      <c r="C28" s="8">
        <v>111.33153591550099</v>
      </c>
    </row>
    <row r="29" spans="1:3" x14ac:dyDescent="0.25">
      <c r="A29">
        <v>2023.75</v>
      </c>
      <c r="B29" s="8">
        <v>0.244861630675275</v>
      </c>
      <c r="C29" s="8">
        <v>111.60414412980001</v>
      </c>
    </row>
    <row r="30" spans="1:3" x14ac:dyDescent="0.25">
      <c r="A30">
        <v>2024</v>
      </c>
      <c r="B30" s="8">
        <v>-0.31225768441769403</v>
      </c>
      <c r="C30" s="8">
        <v>111.255651613626</v>
      </c>
    </row>
    <row r="31" spans="1:3" x14ac:dyDescent="0.25">
      <c r="A31">
        <v>2024.25</v>
      </c>
      <c r="B31" s="8">
        <v>1.0141007540109199</v>
      </c>
      <c r="C31" s="8">
        <v>112.383896015519</v>
      </c>
    </row>
    <row r="32" spans="1:3" x14ac:dyDescent="0.25">
      <c r="A32">
        <v>2024.5</v>
      </c>
      <c r="B32" s="8">
        <v>0.2</v>
      </c>
      <c r="C32" s="8">
        <v>112.62189091645401</v>
      </c>
    </row>
    <row r="33" spans="1:3" x14ac:dyDescent="0.25">
      <c r="A33">
        <v>2024.75</v>
      </c>
      <c r="B33" s="8">
        <v>0.3</v>
      </c>
      <c r="C33" s="8">
        <v>112.94755914789999</v>
      </c>
    </row>
    <row r="34" spans="1:3" x14ac:dyDescent="0.25">
      <c r="A34">
        <v>2025</v>
      </c>
      <c r="B34" s="8">
        <v>0.4</v>
      </c>
      <c r="C34" s="8">
        <v>113.37601652013301</v>
      </c>
    </row>
    <row r="35" spans="1:3" x14ac:dyDescent="0.25">
      <c r="A35">
        <v>2025.25</v>
      </c>
      <c r="B35" s="8">
        <v>0.4</v>
      </c>
      <c r="C35" s="8">
        <v>113.833667691849</v>
      </c>
    </row>
    <row r="36" spans="1:3" x14ac:dyDescent="0.25">
      <c r="A36">
        <v>2025.5</v>
      </c>
      <c r="B36" s="8">
        <v>0.4</v>
      </c>
      <c r="C36" s="8">
        <v>114.324378055791</v>
      </c>
    </row>
    <row r="37" spans="1:3" x14ac:dyDescent="0.25">
      <c r="A37">
        <v>2025.75</v>
      </c>
      <c r="B37" s="8">
        <v>0.4</v>
      </c>
      <c r="C37" s="8">
        <v>114.765181009918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0"/>
  <sheetViews>
    <sheetView workbookViewId="0"/>
  </sheetViews>
  <sheetFormatPr defaultColWidth="11.42578125" defaultRowHeight="15" x14ac:dyDescent="0.25"/>
  <cols>
    <col min="1" max="1" width="9.5703125" customWidth="1"/>
    <col min="2" max="2" width="22.7109375" customWidth="1"/>
    <col min="3" max="3" width="13.7109375" customWidth="1"/>
    <col min="4" max="4" width="19.7109375" customWidth="1"/>
    <col min="5" max="6" width="11.7109375" customWidth="1"/>
  </cols>
  <sheetData>
    <row r="1" spans="1:6" x14ac:dyDescent="0.25">
      <c r="A1" s="4" t="str">
        <f>HYPERLINK("#'inhoud'!A1", "inhoud")</f>
        <v>inhoud</v>
      </c>
      <c r="B1" s="6" t="s">
        <v>32</v>
      </c>
      <c r="C1" s="6" t="s">
        <v>33</v>
      </c>
      <c r="D1" s="6" t="s">
        <v>34</v>
      </c>
      <c r="E1" s="6" t="s">
        <v>35</v>
      </c>
      <c r="F1" s="6" t="s">
        <v>36</v>
      </c>
    </row>
    <row r="2" spans="1:6" x14ac:dyDescent="0.25">
      <c r="A2">
        <v>2017</v>
      </c>
      <c r="B2" s="9">
        <v>0.43141298793938598</v>
      </c>
      <c r="C2" s="9">
        <v>0.58519942844164197</v>
      </c>
      <c r="D2" s="9">
        <v>0.186231875540985</v>
      </c>
      <c r="E2" s="9">
        <v>1.57866406800459</v>
      </c>
      <c r="F2" s="9">
        <v>2.7815083599266099</v>
      </c>
    </row>
    <row r="3" spans="1:6" x14ac:dyDescent="0.25">
      <c r="A3">
        <v>2018</v>
      </c>
      <c r="B3" s="9">
        <v>0.42836450325492598</v>
      </c>
      <c r="C3" s="9">
        <v>0.406423007396715</v>
      </c>
      <c r="D3" s="9">
        <v>0.27089993302946702</v>
      </c>
      <c r="E3" s="9">
        <v>1.15304413264788</v>
      </c>
      <c r="F3" s="9">
        <v>2.2587315763289402</v>
      </c>
    </row>
    <row r="4" spans="1:6" x14ac:dyDescent="0.25">
      <c r="A4">
        <v>2019</v>
      </c>
      <c r="B4" s="9">
        <v>0.23333935515153101</v>
      </c>
      <c r="C4" s="9">
        <v>0.57091948830895101</v>
      </c>
      <c r="D4" s="9">
        <v>0.58521166361222599</v>
      </c>
      <c r="E4" s="9">
        <v>0.910691152523044</v>
      </c>
      <c r="F4" s="9">
        <v>2.3001616595957701</v>
      </c>
    </row>
    <row r="5" spans="1:6" x14ac:dyDescent="0.25">
      <c r="A5">
        <v>2020</v>
      </c>
      <c r="B5" s="9">
        <v>-1.48856841245509</v>
      </c>
      <c r="C5" s="9">
        <v>-0.36428755152745901</v>
      </c>
      <c r="D5" s="9">
        <v>0.21379914064550601</v>
      </c>
      <c r="E5" s="9">
        <v>-2.22894035307315</v>
      </c>
      <c r="F5" s="9">
        <v>-3.8679971764102099</v>
      </c>
    </row>
    <row r="6" spans="1:6" x14ac:dyDescent="0.25">
      <c r="A6">
        <v>2021</v>
      </c>
      <c r="B6" s="9">
        <v>1.2034477464081701</v>
      </c>
      <c r="C6" s="9">
        <v>0.98241595596895503</v>
      </c>
      <c r="D6" s="9">
        <v>1.1491780217524901</v>
      </c>
      <c r="E6" s="9">
        <v>2.9417942050820201</v>
      </c>
      <c r="F6" s="9">
        <v>6.2768359292116198</v>
      </c>
    </row>
    <row r="7" spans="1:6" x14ac:dyDescent="0.25">
      <c r="A7">
        <v>2022</v>
      </c>
      <c r="B7" s="9">
        <v>1.8716968674777299</v>
      </c>
      <c r="C7" s="9">
        <v>0.44893905163551101</v>
      </c>
      <c r="D7" s="9">
        <v>0.45786475668129101</v>
      </c>
      <c r="E7" s="9">
        <v>2.2287339156473198</v>
      </c>
      <c r="F7" s="9">
        <v>5.0072345914418301</v>
      </c>
    </row>
    <row r="8" spans="1:6" x14ac:dyDescent="0.25">
      <c r="A8">
        <v>2023</v>
      </c>
      <c r="B8" s="9">
        <v>0.180601015083172</v>
      </c>
      <c r="C8" s="9">
        <v>-0.349732528907783</v>
      </c>
      <c r="D8" s="9">
        <v>0.60233246448011502</v>
      </c>
      <c r="E8" s="9">
        <v>-0.35864359489945802</v>
      </c>
      <c r="F8" s="9">
        <v>7.4557355756121907E-2</v>
      </c>
    </row>
    <row r="9" spans="1:6" x14ac:dyDescent="0.25">
      <c r="A9">
        <v>2024</v>
      </c>
      <c r="B9" s="9">
        <v>0.2</v>
      </c>
      <c r="C9" s="9">
        <v>-0.24</v>
      </c>
      <c r="D9" s="9">
        <v>0.52</v>
      </c>
      <c r="E9" s="9">
        <v>0.08</v>
      </c>
      <c r="F9" s="9">
        <v>0.56000000000000005</v>
      </c>
    </row>
    <row r="10" spans="1:6" x14ac:dyDescent="0.25">
      <c r="A10">
        <v>2025</v>
      </c>
      <c r="B10" s="9">
        <v>0.63</v>
      </c>
      <c r="C10" s="9">
        <v>0.3</v>
      </c>
      <c r="D10" s="9">
        <v>0.26</v>
      </c>
      <c r="E10" s="9">
        <v>0.38</v>
      </c>
      <c r="F10" s="9">
        <v>1.58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C9"/>
  <sheetViews>
    <sheetView workbookViewId="0"/>
  </sheetViews>
  <sheetFormatPr defaultColWidth="11.42578125" defaultRowHeight="15" x14ac:dyDescent="0.25"/>
  <cols>
    <col min="1" max="1" width="39.7109375" customWidth="1"/>
    <col min="2" max="3" width="16.7109375" customWidth="1"/>
  </cols>
  <sheetData>
    <row r="1" spans="1:3" x14ac:dyDescent="0.25">
      <c r="A1" s="4" t="str">
        <f>HYPERLINK("#'inhoud'!A1", "inhoud")</f>
        <v>inhoud</v>
      </c>
      <c r="B1" s="6" t="s">
        <v>37</v>
      </c>
      <c r="C1" s="6" t="s">
        <v>38</v>
      </c>
    </row>
    <row r="2" spans="1:3" x14ac:dyDescent="0.25">
      <c r="A2" t="s">
        <v>39</v>
      </c>
      <c r="B2" s="13">
        <v>-5.3416096613461699</v>
      </c>
      <c r="C2" s="13">
        <v>15.1479350729402</v>
      </c>
    </row>
    <row r="3" spans="1:3" x14ac:dyDescent="0.25">
      <c r="A3" t="s">
        <v>40</v>
      </c>
      <c r="B3" s="13">
        <v>-6.3995354239256699</v>
      </c>
      <c r="C3" s="13">
        <v>-2.0539620807000398</v>
      </c>
    </row>
    <row r="4" spans="1:3" x14ac:dyDescent="0.25">
      <c r="A4" t="s">
        <v>41</v>
      </c>
      <c r="B4" s="13">
        <v>-16.7321469840536</v>
      </c>
      <c r="C4" s="13">
        <v>0.670578373847452</v>
      </c>
    </row>
    <row r="5" spans="1:3" x14ac:dyDescent="0.25">
      <c r="A5" t="s">
        <v>42</v>
      </c>
      <c r="B5" s="13">
        <v>-9.2574187136163602</v>
      </c>
      <c r="C5" s="13">
        <v>-12.235649546827799</v>
      </c>
    </row>
    <row r="6" spans="1:3" x14ac:dyDescent="0.25">
      <c r="A6" t="s">
        <v>43</v>
      </c>
      <c r="B6" s="13">
        <v>-10.0571428571429</v>
      </c>
      <c r="C6" s="13">
        <v>0.93440820813484005</v>
      </c>
    </row>
    <row r="7" spans="1:3" x14ac:dyDescent="0.25">
      <c r="A7" t="s">
        <v>44</v>
      </c>
      <c r="B7" s="13">
        <v>-6.6650683289379096</v>
      </c>
      <c r="C7" s="13">
        <v>-18.8789331110648</v>
      </c>
    </row>
    <row r="8" spans="1:3" x14ac:dyDescent="0.25">
      <c r="A8" t="s">
        <v>45</v>
      </c>
      <c r="B8" s="13">
        <v>8.7111065320420291</v>
      </c>
      <c r="C8" s="13">
        <v>22.8847609619752</v>
      </c>
    </row>
    <row r="9" spans="1:3" x14ac:dyDescent="0.25">
      <c r="A9" t="s">
        <v>46</v>
      </c>
      <c r="B9" s="13">
        <v>12.134754211069099</v>
      </c>
      <c r="C9" s="13">
        <v>15.474865985637701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C7"/>
  <sheetViews>
    <sheetView workbookViewId="0"/>
  </sheetViews>
  <sheetFormatPr defaultColWidth="11.42578125" defaultRowHeight="15" x14ac:dyDescent="0.25"/>
  <cols>
    <col min="1" max="1" width="28.7109375" customWidth="1"/>
    <col min="2" max="3" width="22.7109375" customWidth="1"/>
  </cols>
  <sheetData>
    <row r="1" spans="1:3" x14ac:dyDescent="0.25">
      <c r="A1" s="4" t="str">
        <f>HYPERLINK("#'inhoud'!A1", "inhoud")</f>
        <v>inhoud</v>
      </c>
      <c r="B1" s="6" t="s">
        <v>47</v>
      </c>
      <c r="C1" s="6" t="s">
        <v>48</v>
      </c>
    </row>
    <row r="2" spans="1:3" x14ac:dyDescent="0.25">
      <c r="A2" t="s">
        <v>49</v>
      </c>
      <c r="B2" s="14">
        <v>-9.0646337040099905</v>
      </c>
      <c r="C2" s="14">
        <v>-3.5519745176727802</v>
      </c>
    </row>
    <row r="3" spans="1:3" x14ac:dyDescent="0.25">
      <c r="A3" t="s">
        <v>50</v>
      </c>
      <c r="B3" s="14">
        <v>-9.1569665300021601</v>
      </c>
      <c r="C3" s="14">
        <v>-0.53225724734167201</v>
      </c>
    </row>
    <row r="4" spans="1:3" x14ac:dyDescent="0.25">
      <c r="A4" t="s">
        <v>51</v>
      </c>
      <c r="B4" s="14">
        <v>-12.956413327129299</v>
      </c>
      <c r="C4" s="14">
        <v>-3.2204880237084299</v>
      </c>
    </row>
    <row r="5" spans="1:3" x14ac:dyDescent="0.25">
      <c r="A5" t="s">
        <v>52</v>
      </c>
      <c r="B5" s="14">
        <v>-8.0557882550451403</v>
      </c>
      <c r="C5" s="14">
        <v>-3.0175800455050599</v>
      </c>
    </row>
    <row r="6" spans="1:3" x14ac:dyDescent="0.25">
      <c r="A6" t="s">
        <v>53</v>
      </c>
      <c r="B6" s="14">
        <v>-6.9652919251623304</v>
      </c>
      <c r="C6" s="14">
        <v>5.0576262195131996</v>
      </c>
    </row>
    <row r="7" spans="1:3" x14ac:dyDescent="0.25">
      <c r="A7" t="s">
        <v>54</v>
      </c>
      <c r="B7" s="14">
        <v>2.4220417603052899</v>
      </c>
      <c r="C7" s="14">
        <v>1.3993429185758699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8A619B-66D9-412F-AAEB-52FAC3D3C30F}">
  <dimension ref="A1:F33"/>
  <sheetViews>
    <sheetView workbookViewId="0"/>
  </sheetViews>
  <sheetFormatPr defaultRowHeight="15" x14ac:dyDescent="0.25"/>
  <cols>
    <col min="1" max="1" width="31.85546875" style="19" customWidth="1"/>
    <col min="2" max="16384" width="9.140625" style="19"/>
  </cols>
  <sheetData>
    <row r="1" spans="1:6" x14ac:dyDescent="0.25">
      <c r="A1" s="18" t="str">
        <f>HYPERLINK("#'inhoud'!A1", "inhoud")</f>
        <v>inhoud</v>
      </c>
      <c r="D1" s="20">
        <v>2024</v>
      </c>
    </row>
    <row r="2" spans="1:6" x14ac:dyDescent="0.25">
      <c r="A2" s="19" t="s">
        <v>59</v>
      </c>
      <c r="B2" s="21">
        <v>0.05</v>
      </c>
      <c r="C2" s="21">
        <v>0.25</v>
      </c>
      <c r="D2" s="21">
        <v>0.5</v>
      </c>
      <c r="E2" s="21">
        <v>0.75</v>
      </c>
      <c r="F2" s="21">
        <v>0.95</v>
      </c>
    </row>
    <row r="3" spans="1:6" x14ac:dyDescent="0.25">
      <c r="A3" s="19" t="s">
        <v>60</v>
      </c>
      <c r="B3" s="22">
        <v>-1.2</v>
      </c>
      <c r="C3" s="22">
        <v>1.5</v>
      </c>
      <c r="D3" s="22">
        <v>2.5</v>
      </c>
      <c r="E3" s="22">
        <v>3.4</v>
      </c>
      <c r="F3" s="22">
        <v>5.5</v>
      </c>
    </row>
    <row r="4" spans="1:6" x14ac:dyDescent="0.25">
      <c r="A4" s="19" t="s">
        <v>69</v>
      </c>
      <c r="B4" s="22">
        <v>-2.9</v>
      </c>
      <c r="C4" s="22">
        <v>-0.8</v>
      </c>
      <c r="D4" s="22">
        <v>1.5</v>
      </c>
      <c r="E4" s="22">
        <v>3.9</v>
      </c>
      <c r="F4" s="22">
        <v>6.6</v>
      </c>
    </row>
    <row r="5" spans="1:6" x14ac:dyDescent="0.25">
      <c r="A5" s="19" t="s">
        <v>70</v>
      </c>
      <c r="B5" s="22">
        <v>0.4</v>
      </c>
      <c r="C5" s="22">
        <v>1.4</v>
      </c>
      <c r="D5" s="22">
        <v>2.2999999999999998</v>
      </c>
      <c r="E5" s="22">
        <v>3.5</v>
      </c>
      <c r="F5" s="22">
        <v>5.6</v>
      </c>
    </row>
    <row r="6" spans="1:6" x14ac:dyDescent="0.25">
      <c r="A6" s="19" t="s">
        <v>71</v>
      </c>
      <c r="B6" s="22">
        <v>0.7</v>
      </c>
      <c r="C6" s="22">
        <v>2</v>
      </c>
      <c r="D6" s="22">
        <v>2.7</v>
      </c>
      <c r="E6" s="22">
        <v>3.5</v>
      </c>
      <c r="F6" s="22">
        <v>5.5</v>
      </c>
    </row>
    <row r="7" spans="1:6" x14ac:dyDescent="0.25">
      <c r="A7" s="19" t="s">
        <v>74</v>
      </c>
      <c r="B7" s="22">
        <v>0.5</v>
      </c>
      <c r="C7" s="22">
        <v>2.1</v>
      </c>
      <c r="D7" s="22">
        <v>2.8</v>
      </c>
      <c r="E7" s="22">
        <v>3.5</v>
      </c>
      <c r="F7" s="22">
        <v>5.0999999999999996</v>
      </c>
    </row>
    <row r="8" spans="1:6" x14ac:dyDescent="0.25">
      <c r="A8" s="19" t="s">
        <v>75</v>
      </c>
      <c r="B8" s="22">
        <v>-0.6</v>
      </c>
      <c r="C8" s="22">
        <v>1.7</v>
      </c>
      <c r="D8" s="22">
        <v>2.2999999999999998</v>
      </c>
      <c r="E8" s="22">
        <v>2.8</v>
      </c>
      <c r="F8" s="22">
        <v>4.0999999999999996</v>
      </c>
    </row>
    <row r="9" spans="1:6" x14ac:dyDescent="0.25">
      <c r="A9" s="19" t="s">
        <v>61</v>
      </c>
      <c r="B9" s="22">
        <v>0.7</v>
      </c>
      <c r="C9" s="22">
        <v>2.2000000000000002</v>
      </c>
      <c r="D9" s="22">
        <v>2.8</v>
      </c>
      <c r="E9" s="22">
        <v>3.6</v>
      </c>
      <c r="F9" s="22">
        <v>5.7</v>
      </c>
    </row>
    <row r="10" spans="1:6" x14ac:dyDescent="0.25">
      <c r="A10" s="19" t="s">
        <v>62</v>
      </c>
      <c r="B10" s="22">
        <v>-2.2999999999999998</v>
      </c>
      <c r="C10" s="22">
        <v>-1.1000000000000001</v>
      </c>
      <c r="D10" s="22">
        <v>1.1000000000000001</v>
      </c>
      <c r="E10" s="22">
        <v>3.2</v>
      </c>
      <c r="F10" s="22">
        <v>6.3</v>
      </c>
    </row>
    <row r="11" spans="1:6" x14ac:dyDescent="0.25">
      <c r="A11" s="19" t="s">
        <v>63</v>
      </c>
      <c r="B11" s="22">
        <v>-1.9</v>
      </c>
      <c r="C11" s="22">
        <v>0.7</v>
      </c>
      <c r="D11" s="22">
        <v>1.5</v>
      </c>
      <c r="E11" s="22">
        <v>2.5</v>
      </c>
      <c r="F11" s="22">
        <v>4.2</v>
      </c>
    </row>
    <row r="12" spans="1:6" x14ac:dyDescent="0.25">
      <c r="A12" s="19" t="s">
        <v>64</v>
      </c>
      <c r="B12" s="22">
        <v>0.1</v>
      </c>
      <c r="C12" s="22">
        <v>1.8</v>
      </c>
      <c r="D12" s="22">
        <v>2.7</v>
      </c>
      <c r="E12" s="22">
        <v>3.5</v>
      </c>
      <c r="F12" s="22">
        <v>5.4</v>
      </c>
    </row>
    <row r="13" spans="1:6" x14ac:dyDescent="0.25">
      <c r="A13" s="19" t="s">
        <v>65</v>
      </c>
      <c r="B13" s="22">
        <v>-1.4</v>
      </c>
      <c r="C13" s="22">
        <v>1.1000000000000001</v>
      </c>
      <c r="D13" s="22">
        <v>2.2999999999999998</v>
      </c>
      <c r="E13" s="22">
        <v>3.4</v>
      </c>
      <c r="F13" s="22">
        <v>5.6</v>
      </c>
    </row>
    <row r="14" spans="1:6" x14ac:dyDescent="0.25">
      <c r="A14" s="19" t="s">
        <v>66</v>
      </c>
      <c r="B14" s="22">
        <v>-2.4</v>
      </c>
      <c r="C14" s="22">
        <v>1.2</v>
      </c>
      <c r="D14" s="22">
        <v>2.2000000000000002</v>
      </c>
      <c r="E14" s="22">
        <v>3.2</v>
      </c>
      <c r="F14" s="22">
        <v>6.9</v>
      </c>
    </row>
    <row r="15" spans="1:6" x14ac:dyDescent="0.25">
      <c r="A15" s="19" t="s">
        <v>67</v>
      </c>
      <c r="B15" s="22">
        <v>0.9</v>
      </c>
      <c r="C15" s="22">
        <v>2.4</v>
      </c>
      <c r="D15" s="22">
        <v>3.2</v>
      </c>
      <c r="E15" s="22">
        <v>4.5</v>
      </c>
      <c r="F15" s="22">
        <v>6.9</v>
      </c>
    </row>
    <row r="16" spans="1:6" x14ac:dyDescent="0.25">
      <c r="A16" s="19" t="s">
        <v>68</v>
      </c>
      <c r="B16" s="22">
        <v>-1.2</v>
      </c>
      <c r="C16" s="22">
        <v>1.8</v>
      </c>
      <c r="D16" s="22">
        <v>2.6</v>
      </c>
      <c r="E16" s="22">
        <v>3.3</v>
      </c>
      <c r="F16" s="22">
        <v>4.8</v>
      </c>
    </row>
    <row r="17" spans="1:6" x14ac:dyDescent="0.25">
      <c r="B17" s="23"/>
      <c r="C17" s="23"/>
      <c r="D17" s="23"/>
      <c r="E17" s="23"/>
      <c r="F17" s="23"/>
    </row>
    <row r="18" spans="1:6" x14ac:dyDescent="0.25">
      <c r="D18" s="20">
        <v>2025</v>
      </c>
    </row>
    <row r="19" spans="1:6" x14ac:dyDescent="0.25">
      <c r="A19" s="19" t="s">
        <v>59</v>
      </c>
      <c r="B19" s="21">
        <v>0.05</v>
      </c>
      <c r="C19" s="21">
        <v>0.25</v>
      </c>
      <c r="D19" s="21">
        <v>0.5</v>
      </c>
      <c r="E19" s="21">
        <v>0.75</v>
      </c>
      <c r="F19" s="21">
        <v>0.95</v>
      </c>
    </row>
    <row r="20" spans="1:6" x14ac:dyDescent="0.25">
      <c r="A20" s="19" t="s">
        <v>60</v>
      </c>
      <c r="B20" s="22">
        <v>-0.7</v>
      </c>
      <c r="C20" s="22">
        <v>0.6</v>
      </c>
      <c r="D20" s="22">
        <v>1.1000000000000001</v>
      </c>
      <c r="E20" s="22">
        <v>1.4</v>
      </c>
      <c r="F20" s="22">
        <v>2.2999999999999998</v>
      </c>
    </row>
    <row r="21" spans="1:6" x14ac:dyDescent="0.25">
      <c r="A21" s="19" t="s">
        <v>69</v>
      </c>
      <c r="B21" s="22">
        <v>0.1</v>
      </c>
      <c r="C21" s="22">
        <v>0.9</v>
      </c>
      <c r="D21" s="22">
        <v>1.4</v>
      </c>
      <c r="E21" s="22">
        <v>1.9</v>
      </c>
      <c r="F21" s="22">
        <v>2.9</v>
      </c>
    </row>
    <row r="22" spans="1:6" x14ac:dyDescent="0.25">
      <c r="A22" s="19" t="s">
        <v>70</v>
      </c>
      <c r="B22" s="22">
        <v>-0.5</v>
      </c>
      <c r="C22" s="22">
        <v>0.9</v>
      </c>
      <c r="D22" s="22">
        <v>1.3</v>
      </c>
      <c r="E22" s="22">
        <v>1.6</v>
      </c>
      <c r="F22" s="22">
        <v>2.4</v>
      </c>
    </row>
    <row r="23" spans="1:6" x14ac:dyDescent="0.25">
      <c r="A23" s="19" t="s">
        <v>71</v>
      </c>
      <c r="B23" s="22">
        <v>-0.7</v>
      </c>
      <c r="C23" s="22">
        <v>0.5</v>
      </c>
      <c r="D23" s="22">
        <v>1.1000000000000001</v>
      </c>
      <c r="E23" s="22">
        <v>1.3</v>
      </c>
      <c r="F23" s="22">
        <v>1.9</v>
      </c>
    </row>
    <row r="24" spans="1:6" x14ac:dyDescent="0.25">
      <c r="A24" s="19" t="s">
        <v>72</v>
      </c>
      <c r="B24" s="22">
        <v>-0.9</v>
      </c>
      <c r="C24" s="22">
        <v>0.4</v>
      </c>
      <c r="D24" s="22">
        <v>0.9</v>
      </c>
      <c r="E24" s="22">
        <v>1.3</v>
      </c>
      <c r="F24" s="22">
        <v>1.8</v>
      </c>
    </row>
    <row r="25" spans="1:6" x14ac:dyDescent="0.25">
      <c r="A25" s="19" t="s">
        <v>73</v>
      </c>
      <c r="B25" s="22">
        <v>-1.3</v>
      </c>
      <c r="C25" s="22">
        <v>0.2</v>
      </c>
      <c r="D25" s="22">
        <v>0.7</v>
      </c>
      <c r="E25" s="22">
        <v>1</v>
      </c>
      <c r="F25" s="22">
        <v>1.5</v>
      </c>
    </row>
    <row r="26" spans="1:6" x14ac:dyDescent="0.25">
      <c r="A26" s="19" t="s">
        <v>61</v>
      </c>
      <c r="B26" s="22">
        <v>-0.7</v>
      </c>
      <c r="C26" s="22">
        <v>0.6</v>
      </c>
      <c r="D26" s="22">
        <v>1</v>
      </c>
      <c r="E26" s="22">
        <v>1.4</v>
      </c>
      <c r="F26" s="22">
        <v>2</v>
      </c>
    </row>
    <row r="27" spans="1:6" x14ac:dyDescent="0.25">
      <c r="A27" s="19" t="s">
        <v>62</v>
      </c>
      <c r="B27" s="22">
        <v>0.5</v>
      </c>
      <c r="C27" s="22">
        <v>1.6</v>
      </c>
      <c r="D27" s="22">
        <v>2.1</v>
      </c>
      <c r="E27" s="22">
        <v>2.7</v>
      </c>
      <c r="F27" s="22">
        <v>3.3</v>
      </c>
    </row>
    <row r="28" spans="1:6" x14ac:dyDescent="0.25">
      <c r="A28" s="19" t="s">
        <v>63</v>
      </c>
      <c r="B28" s="22">
        <v>-0.9</v>
      </c>
      <c r="C28" s="22">
        <v>0.4</v>
      </c>
      <c r="D28" s="22">
        <v>1</v>
      </c>
      <c r="E28" s="22">
        <v>1.4</v>
      </c>
      <c r="F28" s="22">
        <v>1.7</v>
      </c>
    </row>
    <row r="29" spans="1:6" x14ac:dyDescent="0.25">
      <c r="A29" s="19" t="s">
        <v>64</v>
      </c>
      <c r="B29" s="22">
        <v>-0.8</v>
      </c>
      <c r="C29" s="22">
        <v>0.5</v>
      </c>
      <c r="D29" s="22">
        <v>0.9</v>
      </c>
      <c r="E29" s="22">
        <v>1.3</v>
      </c>
      <c r="F29" s="22">
        <v>1.9</v>
      </c>
    </row>
    <row r="30" spans="1:6" x14ac:dyDescent="0.25">
      <c r="A30" s="19" t="s">
        <v>65</v>
      </c>
      <c r="B30" s="22">
        <v>-0.5</v>
      </c>
      <c r="C30" s="22">
        <v>0.7</v>
      </c>
      <c r="D30" s="22">
        <v>1.3</v>
      </c>
      <c r="E30" s="22">
        <v>1.6</v>
      </c>
      <c r="F30" s="22">
        <v>2.7</v>
      </c>
    </row>
    <row r="31" spans="1:6" x14ac:dyDescent="0.25">
      <c r="A31" s="19" t="s">
        <v>66</v>
      </c>
      <c r="B31" s="22">
        <v>-1.2</v>
      </c>
      <c r="C31" s="22">
        <v>0.3</v>
      </c>
      <c r="D31" s="22">
        <v>0.8</v>
      </c>
      <c r="E31" s="22">
        <v>1.2</v>
      </c>
      <c r="F31" s="22">
        <v>2.2000000000000002</v>
      </c>
    </row>
    <row r="32" spans="1:6" x14ac:dyDescent="0.25">
      <c r="A32" s="19" t="s">
        <v>67</v>
      </c>
      <c r="B32" s="22">
        <v>-0.8</v>
      </c>
      <c r="C32" s="22">
        <v>0.4</v>
      </c>
      <c r="D32" s="22">
        <v>0.9</v>
      </c>
      <c r="E32" s="22">
        <v>1.2</v>
      </c>
      <c r="F32" s="22">
        <v>2.2000000000000002</v>
      </c>
    </row>
    <row r="33" spans="1:6" x14ac:dyDescent="0.25">
      <c r="A33" s="19" t="s">
        <v>68</v>
      </c>
      <c r="B33" s="22">
        <v>-0.6</v>
      </c>
      <c r="C33" s="22">
        <v>0.7</v>
      </c>
      <c r="D33" s="22">
        <v>1.2</v>
      </c>
      <c r="E33" s="22">
        <v>1.5</v>
      </c>
      <c r="F33" s="22">
        <v>2.6</v>
      </c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13840C-1BE6-4619-B439-AA1DD0FB0583}">
  <dimension ref="A1:F6"/>
  <sheetViews>
    <sheetView workbookViewId="0"/>
  </sheetViews>
  <sheetFormatPr defaultColWidth="11.42578125" defaultRowHeight="15" x14ac:dyDescent="0.25"/>
  <cols>
    <col min="1" max="1" width="11.7109375" customWidth="1"/>
    <col min="2" max="2" width="69.28515625" style="27" customWidth="1"/>
    <col min="3" max="4" width="36.85546875" customWidth="1"/>
    <col min="5" max="5" width="31.5703125" customWidth="1"/>
    <col min="6" max="6" width="33" customWidth="1"/>
  </cols>
  <sheetData>
    <row r="1" spans="1:6" ht="63.75" customHeight="1" x14ac:dyDescent="0.25">
      <c r="A1" s="18" t="str">
        <f>HYPERLINK("#'inhoud'!A1", "inhoud")</f>
        <v>inhoud</v>
      </c>
      <c r="B1" s="25" t="s">
        <v>83</v>
      </c>
      <c r="C1" s="26" t="s">
        <v>84</v>
      </c>
      <c r="D1" s="26" t="s">
        <v>85</v>
      </c>
      <c r="E1" s="26" t="s">
        <v>86</v>
      </c>
      <c r="F1" s="26" t="s">
        <v>87</v>
      </c>
    </row>
    <row r="2" spans="1:6" ht="18" customHeight="1" x14ac:dyDescent="0.25">
      <c r="A2">
        <v>2021</v>
      </c>
      <c r="B2" s="19">
        <v>1293</v>
      </c>
      <c r="C2" s="28">
        <v>985000</v>
      </c>
      <c r="D2" s="33">
        <v>5.8000000000000003E-2</v>
      </c>
      <c r="E2" s="31">
        <v>225000</v>
      </c>
      <c r="F2" s="33">
        <v>7.0000000000000007E-2</v>
      </c>
    </row>
    <row r="3" spans="1:6" x14ac:dyDescent="0.25">
      <c r="A3">
        <v>2022</v>
      </c>
      <c r="B3" s="19">
        <v>1394</v>
      </c>
      <c r="C3" s="28">
        <v>820000</v>
      </c>
      <c r="D3" s="33">
        <v>4.8000000000000001E-2</v>
      </c>
      <c r="E3" s="31">
        <v>230000</v>
      </c>
      <c r="F3" s="33">
        <v>7.0999999999999994E-2</v>
      </c>
    </row>
    <row r="4" spans="1:6" x14ac:dyDescent="0.25">
      <c r="A4">
        <v>2023</v>
      </c>
      <c r="B4" s="19">
        <v>1513</v>
      </c>
      <c r="C4" s="28">
        <v>795000</v>
      </c>
      <c r="D4" s="33">
        <v>4.5999999999999999E-2</v>
      </c>
      <c r="E4" s="31">
        <v>190000</v>
      </c>
      <c r="F4" s="33">
        <v>5.8000000000000003E-2</v>
      </c>
    </row>
    <row r="5" spans="1:6" x14ac:dyDescent="0.25">
      <c r="A5">
        <v>2024</v>
      </c>
      <c r="B5" s="19">
        <v>1570</v>
      </c>
      <c r="C5" s="28">
        <v>780000</v>
      </c>
      <c r="D5" s="33">
        <v>4.4999999999999998E-2</v>
      </c>
      <c r="E5" s="31">
        <v>150000</v>
      </c>
      <c r="F5" s="33">
        <v>4.7E-2</v>
      </c>
    </row>
    <row r="6" spans="1:6" x14ac:dyDescent="0.25">
      <c r="A6">
        <v>2025</v>
      </c>
      <c r="B6" s="19">
        <v>1627</v>
      </c>
      <c r="C6" s="28">
        <v>715000</v>
      </c>
      <c r="D6" s="33">
        <v>4.1000000000000002E-2</v>
      </c>
      <c r="E6" s="31">
        <v>145000</v>
      </c>
      <c r="F6" s="33">
        <v>4.5999999999999999E-2</v>
      </c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16</vt:i4>
      </vt:variant>
    </vt:vector>
  </HeadingPairs>
  <TitlesOfParts>
    <vt:vector size="16" baseType="lpstr">
      <vt:lpstr>inhoud</vt:lpstr>
      <vt:lpstr>cMEV25_1.1a</vt:lpstr>
      <vt:lpstr>cMEV25_1.1b</vt:lpstr>
      <vt:lpstr>cMEV25_1.2a</vt:lpstr>
      <vt:lpstr>cMEV25_1.2b</vt:lpstr>
      <vt:lpstr>cMEV25_k1.1a</vt:lpstr>
      <vt:lpstr>cMEV25_k1.1b</vt:lpstr>
      <vt:lpstr>cMEV25_1.3</vt:lpstr>
      <vt:lpstr>cMEV25_1.4</vt:lpstr>
      <vt:lpstr>cMEV25_2.1a</vt:lpstr>
      <vt:lpstr>cMEV25_2.1b</vt:lpstr>
      <vt:lpstr>cMEV25_2.2</vt:lpstr>
      <vt:lpstr>cMEV25_2.3</vt:lpstr>
      <vt:lpstr>cMEV25_3.1a</vt:lpstr>
      <vt:lpstr>cMEV25_3.1b</vt:lpstr>
      <vt:lpstr>cMEV25_W01_bbp_kw_nl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'Concept_Macro_Economische_Verkenning_2025'</dc:title>
  <dc:subject>Databestand CEP/MEV</dc:subject>
  <dc:creator>m.dijkstra@cpb.nl</dc:creator>
  <cp:lastModifiedBy>Fred Kuypers</cp:lastModifiedBy>
  <dcterms:created xsi:type="dcterms:W3CDTF">2024-08-14T12:46:06Z</dcterms:created>
  <dcterms:modified xsi:type="dcterms:W3CDTF">2024-09-09T12:17:34Z</dcterms:modified>
  <cp:category>Economie</cp:category>
</cp:coreProperties>
</file>