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M:\p_ramen\sa4\kmev22\figuren\aanmaak_databestand_ramingsfiguren\KMEV22\snapshot\20210616-1522\"/>
    </mc:Choice>
  </mc:AlternateContent>
  <xr:revisionPtr revIDLastSave="0" documentId="13_ncr:1_{030B7AC6-78B0-4064-A61F-D763A15BA3B4}" xr6:coauthVersionLast="45" xr6:coauthVersionMax="45" xr10:uidLastSave="{00000000-0000-0000-0000-000000000000}"/>
  <bookViews>
    <workbookView xWindow="-120" yWindow="-120" windowWidth="23880" windowHeight="11220" xr2:uid="{00000000-000D-0000-FFFF-FFFF00000000}"/>
  </bookViews>
  <sheets>
    <sheet name="Overzicht" sheetId="1" r:id="rId1"/>
    <sheet name="1.1a" sheetId="2" r:id="rId2"/>
    <sheet name="1.1b" sheetId="3" r:id="rId3"/>
    <sheet name="1.2a" sheetId="57" r:id="rId4"/>
    <sheet name="1.2b" sheetId="5" r:id="rId5"/>
    <sheet name="1.3a" sheetId="6" r:id="rId6"/>
    <sheet name="1.3b" sheetId="7" r:id="rId7"/>
    <sheet name="1.4a" sheetId="8" r:id="rId8"/>
    <sheet name="1.4b" sheetId="9" r:id="rId9"/>
    <sheet name="1.5a" sheetId="10" r:id="rId10"/>
    <sheet name="1.5b" sheetId="11" r:id="rId11"/>
    <sheet name="1.6a" sheetId="12" r:id="rId12"/>
    <sheet name="1.6b" sheetId="13" r:id="rId13"/>
    <sheet name="1.7a" sheetId="14" r:id="rId14"/>
    <sheet name="1.7b" sheetId="15" r:id="rId15"/>
    <sheet name="1.8a" sheetId="16" r:id="rId16"/>
    <sheet name="1.8b" sheetId="17" r:id="rId17"/>
    <sheet name="1.9a" sheetId="18" r:id="rId18"/>
    <sheet name="1.9b" sheetId="19" r:id="rId19"/>
    <sheet name="1.10a" sheetId="20" r:id="rId20"/>
    <sheet name="1.10b" sheetId="21" r:id="rId21"/>
    <sheet name="1.11a" sheetId="22" r:id="rId22"/>
    <sheet name="1.11b" sheetId="23" r:id="rId23"/>
    <sheet name="k1.1a" sheetId="50" r:id="rId24"/>
    <sheet name="k1.1b" sheetId="51" r:id="rId25"/>
    <sheet name="2.1a" sheetId="24" r:id="rId26"/>
    <sheet name="2.1b" sheetId="25" r:id="rId27"/>
    <sheet name="2.2a" sheetId="26" r:id="rId28"/>
    <sheet name="2.2b" sheetId="27" r:id="rId29"/>
    <sheet name="2.3a" sheetId="28" r:id="rId30"/>
    <sheet name="2.3b" sheetId="29" r:id="rId31"/>
    <sheet name="2.4a" sheetId="30" r:id="rId32"/>
    <sheet name="2.4b" sheetId="31" r:id="rId33"/>
    <sheet name="2.5a" sheetId="32" r:id="rId34"/>
    <sheet name="2.5b" sheetId="33" r:id="rId35"/>
    <sheet name="2.6a" sheetId="34" r:id="rId36"/>
    <sheet name="2.6b" sheetId="35" r:id="rId37"/>
    <sheet name="2.6c" sheetId="36" r:id="rId38"/>
    <sheet name="2.6d" sheetId="37" r:id="rId39"/>
    <sheet name="3.1a" sheetId="38" r:id="rId40"/>
    <sheet name="3.1b" sheetId="39" r:id="rId41"/>
    <sheet name="3.2a" sheetId="40" r:id="rId42"/>
    <sheet name="3.2b" sheetId="41" r:id="rId43"/>
    <sheet name="4.1a" sheetId="42" r:id="rId44"/>
    <sheet name="4.1b" sheetId="43" r:id="rId45"/>
    <sheet name="4.2a" sheetId="44" r:id="rId46"/>
    <sheet name="4.2b" sheetId="45" r:id="rId47"/>
    <sheet name="B.1a" sheetId="46" r:id="rId48"/>
    <sheet name="B.1b" sheetId="47" r:id="rId49"/>
    <sheet name="B.2a" sheetId="48" r:id="rId50"/>
    <sheet name="B.2b" sheetId="49" r:id="rId51"/>
    <sheet name="W01_bbp_kw_nl" sheetId="52" r:id="rId52"/>
    <sheet name="W02_fc_bbp_nl" sheetId="53" r:id="rId53"/>
    <sheet name="W03_fc_hicp_nl" sheetId="54" r:id="rId54"/>
    <sheet name="W04_fc_werkl_nl" sheetId="55" r:id="rId55"/>
    <sheet name="W05_fc_emu_nl" sheetId="56" r:id="rId5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5" i="1" l="1"/>
  <c r="A54" i="1" l="1"/>
  <c r="A53" i="1"/>
  <c r="A7" i="1" l="1"/>
  <c r="F7" i="57"/>
  <c r="J7" i="56" l="1"/>
  <c r="J7" i="55"/>
  <c r="J7" i="54"/>
  <c r="J7" i="53"/>
  <c r="E7" i="52"/>
  <c r="H7" i="51"/>
  <c r="E7" i="50"/>
  <c r="E7" i="49"/>
  <c r="E7" i="48"/>
  <c r="E7" i="47"/>
  <c r="E7" i="46"/>
  <c r="G7" i="45"/>
  <c r="G7" i="44"/>
  <c r="G7" i="43"/>
  <c r="G7" i="42"/>
  <c r="D7" i="41"/>
  <c r="D7" i="40"/>
  <c r="E7" i="39"/>
  <c r="D7" i="38"/>
  <c r="E7" i="37"/>
  <c r="E7" i="36"/>
  <c r="E7" i="35"/>
  <c r="E7" i="34"/>
  <c r="E7" i="33"/>
  <c r="E7" i="32"/>
  <c r="H7" i="31"/>
  <c r="D7" i="30"/>
  <c r="E7" i="29"/>
  <c r="I7" i="28"/>
  <c r="D7" i="27"/>
  <c r="D7" i="26"/>
  <c r="E7" i="25"/>
  <c r="D7" i="24"/>
  <c r="D7" i="23"/>
  <c r="F7" i="22"/>
  <c r="D7" i="21"/>
  <c r="E7" i="20"/>
  <c r="H7" i="19"/>
  <c r="G7" i="18"/>
  <c r="D7" i="17"/>
  <c r="F7" i="16"/>
  <c r="E7" i="15"/>
  <c r="D7" i="14"/>
  <c r="E7" i="13"/>
  <c r="F7" i="12"/>
  <c r="E7" i="11"/>
  <c r="D7" i="10"/>
  <c r="F7" i="9"/>
  <c r="F7" i="8"/>
  <c r="E7" i="7"/>
  <c r="G7" i="6"/>
  <c r="F7" i="5"/>
  <c r="F7" i="3"/>
  <c r="F7" i="2"/>
  <c r="A59" i="1"/>
  <c r="A58" i="1"/>
  <c r="A57" i="1"/>
  <c r="A56" i="1"/>
  <c r="A55" i="1"/>
  <c r="A28" i="1"/>
  <c r="A27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6" i="1"/>
</calcChain>
</file>

<file path=xl/sharedStrings.xml><?xml version="1.0" encoding="utf-8"?>
<sst xmlns="http://schemas.openxmlformats.org/spreadsheetml/2006/main" count="725" uniqueCount="189">
  <si>
    <t>6-2021</t>
  </si>
  <si>
    <t>TITEL</t>
  </si>
  <si>
    <t>Strengheidsindex internationaal vergeleken</t>
  </si>
  <si>
    <t>Mobiliteitsindex</t>
  </si>
  <si>
    <t>Aantal overleden Covid19-patiënten</t>
  </si>
  <si>
    <t>Bbp Nederland, China, eurogebied en VS</t>
  </si>
  <si>
    <t>Bbp-ontwikkeling</t>
  </si>
  <si>
    <t>Industriële productie</t>
  </si>
  <si>
    <t>Detailhandelsverkopen</t>
  </si>
  <si>
    <t>Wereldhandel</t>
  </si>
  <si>
    <t>Transport en toerisme in EU</t>
  </si>
  <si>
    <t>Grondstoffenprijzen</t>
  </si>
  <si>
    <t>Rente overheidsobligaties, 10-jaars</t>
  </si>
  <si>
    <t>Ontwikkeling AEX-index</t>
  </si>
  <si>
    <t>Balanstotalen ECB en FED</t>
  </si>
  <si>
    <t>Omzet detailhandel</t>
  </si>
  <si>
    <t>Werkzame beroepsbevolking</t>
  </si>
  <si>
    <t>Werkzame beroepsbevolking, leeftijdsgroepen</t>
  </si>
  <si>
    <t>Werkzame beroepsbevolking, dienstverband</t>
  </si>
  <si>
    <t>Instroom werkloosheid</t>
  </si>
  <si>
    <t>Faillissementen</t>
  </si>
  <si>
    <t>Huizenprijzen en aantal transacties</t>
  </si>
  <si>
    <t>Bouwkosten nieuwbouwwoningen</t>
  </si>
  <si>
    <t>Mondiaal bbp</t>
  </si>
  <si>
    <t>Inkoopmanagersindex Nederland</t>
  </si>
  <si>
    <t>Consumentenvertrouwen</t>
  </si>
  <si>
    <t>Groeibijdragen bestedingen (a)</t>
  </si>
  <si>
    <t>Spaarquote</t>
  </si>
  <si>
    <t>Output gap</t>
  </si>
  <si>
    <t>Saldo lopende rekening</t>
  </si>
  <si>
    <t>Werkgelegenheid</t>
  </si>
  <si>
    <t>Cao-loonstijging en inflatie</t>
  </si>
  <si>
    <t>Bruto binnenlands product (bbp)</t>
  </si>
  <si>
    <t>Consumptie huishoudens</t>
  </si>
  <si>
    <t>Werkgelegenheid (personen)</t>
  </si>
  <si>
    <t>Werkgelegenheid (gewerkte uren)</t>
  </si>
  <si>
    <t>EMU-saldo</t>
  </si>
  <si>
    <t>Lasten- en uitgavenquote</t>
  </si>
  <si>
    <t>EMU-schuld</t>
  </si>
  <si>
    <t xml:space="preserve">Rentebetalingen op overheidsschuld </t>
  </si>
  <si>
    <t>Bruto binnenlands product</t>
  </si>
  <si>
    <t>Werkloosheid</t>
  </si>
  <si>
    <t>Meer giften voor landen met laag bbp</t>
  </si>
  <si>
    <t>Geplande intensiveringen</t>
  </si>
  <si>
    <t>Economische groei in Nederland</t>
  </si>
  <si>
    <t>Bbp-groei</t>
  </si>
  <si>
    <t>Inflatie</t>
  </si>
  <si>
    <t xml:space="preserve"> </t>
  </si>
  <si>
    <t>Nederland</t>
  </si>
  <si>
    <t>Verenigde Staten</t>
  </si>
  <si>
    <t>EU-5</t>
  </si>
  <si>
    <t/>
  </si>
  <si>
    <t>DATA</t>
  </si>
  <si>
    <t>BESCHRIJVING</t>
  </si>
  <si>
    <t>Titel</t>
  </si>
  <si>
    <t>x-as</t>
  </si>
  <si>
    <t>y-as</t>
  </si>
  <si>
    <t>Oxford strengheidsindex</t>
  </si>
  <si>
    <t>y-as (r)</t>
  </si>
  <si>
    <t>afname in %</t>
  </si>
  <si>
    <t>% van de bevolking</t>
  </si>
  <si>
    <t>per dag, per miljoen inwoners</t>
  </si>
  <si>
    <t>China</t>
  </si>
  <si>
    <t>eurogebied</t>
  </si>
  <si>
    <t>geïndexeerd, 4e kwartaal 2019 = 100</t>
  </si>
  <si>
    <t>2021Q1 tov 2019Q4</t>
  </si>
  <si>
    <t>Spanje</t>
  </si>
  <si>
    <t>Portugal</t>
  </si>
  <si>
    <t>Verenigd Koninkrijk</t>
  </si>
  <si>
    <t>Oostenrijk</t>
  </si>
  <si>
    <t>Italië</t>
  </si>
  <si>
    <t>Eurogebied</t>
  </si>
  <si>
    <t>Duitsland</t>
  </si>
  <si>
    <t>Frankrijk</t>
  </si>
  <si>
    <t>België</t>
  </si>
  <si>
    <t>Finland</t>
  </si>
  <si>
    <t>Zweden</t>
  </si>
  <si>
    <t>Luxemburg</t>
  </si>
  <si>
    <t>Ierland</t>
  </si>
  <si>
    <t>volume 1e kwartaal 2021 t.o.v. 4e kwartaal 2019 in %</t>
  </si>
  <si>
    <t>wereldhandel goederen</t>
  </si>
  <si>
    <t>geïndexeerd, 4e kwartaal 2019=100</t>
  </si>
  <si>
    <t>overnachtingen</t>
  </si>
  <si>
    <t>commerciële vluchten</t>
  </si>
  <si>
    <t>mutatie in % t.o.v. overeenkomstige maand 2019</t>
  </si>
  <si>
    <t>olieprijs</t>
  </si>
  <si>
    <t>voedingsmiddelen</t>
  </si>
  <si>
    <t>industriële grondstoffen</t>
  </si>
  <si>
    <t>geïndexeerd, euro, 1ste kwartaal 2019=100</t>
  </si>
  <si>
    <t>%</t>
  </si>
  <si>
    <t>AEX-index</t>
  </si>
  <si>
    <t>index</t>
  </si>
  <si>
    <t>balanstotaal ECB (mld. euro)</t>
  </si>
  <si>
    <t>balanstotaal Federal Reserve (VS, mld. dollar)</t>
  </si>
  <si>
    <t>miljard</t>
  </si>
  <si>
    <t>detailhandel totaal</t>
  </si>
  <si>
    <t>food</t>
  </si>
  <si>
    <t>non-food</t>
  </si>
  <si>
    <t>geïndexeerd, 4e kw 2019 = 100</t>
  </si>
  <si>
    <t>werkzame beroepsbevolking 15-74</t>
  </si>
  <si>
    <t>dzd personen 15-74</t>
  </si>
  <si>
    <t>15 tot 25 jaar</t>
  </si>
  <si>
    <t>25 tot 45 jaar</t>
  </si>
  <si>
    <t>45 tot 75 jaar</t>
  </si>
  <si>
    <t>totaal 15 tot 75 jaar</t>
  </si>
  <si>
    <t>dzd personen</t>
  </si>
  <si>
    <t>vast contract</t>
  </si>
  <si>
    <t>flexibel contract</t>
  </si>
  <si>
    <t>zzp</t>
  </si>
  <si>
    <t>overige zelfstandige</t>
  </si>
  <si>
    <t>totaal</t>
  </si>
  <si>
    <t>van werkzaam (3 maanden eerder) naar werkloos</t>
  </si>
  <si>
    <t>gemiddelde 2003-2021</t>
  </si>
  <si>
    <t>uitgesproken faillissementen van bedrijven en instellingen</t>
  </si>
  <si>
    <t>aantal per maand</t>
  </si>
  <si>
    <t>nominale huizenprijzen</t>
  </si>
  <si>
    <t>reële huizenprijzen</t>
  </si>
  <si>
    <t>aantal transacties (r-as)</t>
  </si>
  <si>
    <t>geïndexeerd (2010 = 100)</t>
  </si>
  <si>
    <t>bouwkosten nieuwbouwwoningen</t>
  </si>
  <si>
    <t>geïndexeerd (2015 = 100)</t>
  </si>
  <si>
    <t>mondiaal bbp</t>
  </si>
  <si>
    <t>mutatie in %</t>
  </si>
  <si>
    <t>wereldhandelsvolume</t>
  </si>
  <si>
    <t>relevante wereldhandel</t>
  </si>
  <si>
    <t>PMI (&gt; 50 wijst op toename bedrijfsactiviteiten)</t>
  </si>
  <si>
    <t>Purchasing Managers Index (PMI)</t>
  </si>
  <si>
    <t xml:space="preserve"> consumentenvertrouwen</t>
  </si>
  <si>
    <t>saldo positieve en negatieve antwoorden in %</t>
  </si>
  <si>
    <t xml:space="preserve"> consumptie huishoudens</t>
  </si>
  <si>
    <t xml:space="preserve"> investeringen in woningen</t>
  </si>
  <si>
    <t xml:space="preserve"> bedrijfsinvesteringen</t>
  </si>
  <si>
    <t xml:space="preserve"> overheidsbestedingen</t>
  </si>
  <si>
    <t xml:space="preserve"> uitvoer</t>
  </si>
  <si>
    <t xml:space="preserve"> bbp-groei</t>
  </si>
  <si>
    <t>%-punt bbp-groei</t>
  </si>
  <si>
    <t>individuele spaarquote</t>
  </si>
  <si>
    <t>collectieve spaarquote</t>
  </si>
  <si>
    <t>% beschikbaar inkomen</t>
  </si>
  <si>
    <t>output gap</t>
  </si>
  <si>
    <t xml:space="preserve"> inkomens (a)</t>
  </si>
  <si>
    <t xml:space="preserve"> overige goederen</t>
  </si>
  <si>
    <t xml:space="preserve"> energie</t>
  </si>
  <si>
    <t xml:space="preserve"> diensten</t>
  </si>
  <si>
    <t xml:space="preserve"> lopende rekening</t>
  </si>
  <si>
    <t>% bbp</t>
  </si>
  <si>
    <t>gewerkte uren</t>
  </si>
  <si>
    <t>werkzame personen (rechter as)</t>
  </si>
  <si>
    <t>mld uren</t>
  </si>
  <si>
    <t xml:space="preserve"> cao-loonontwikkeling bedrijven</t>
  </si>
  <si>
    <t xml:space="preserve"> inflatie (cpi)</t>
  </si>
  <si>
    <t>bbp tijdens coronacrisis (4e kw 2019 = 0)</t>
  </si>
  <si>
    <t>bbp tijdens financiële crisis (2e kw 2008 = 0)</t>
  </si>
  <si>
    <t>geïndexeerd</t>
  </si>
  <si>
    <t>consumptie tijdens coronacrisis (4e kw 2019 = 0)</t>
  </si>
  <si>
    <t>consumptie tijdens financiële crisis (2e kw 2008 = 0)</t>
  </si>
  <si>
    <t>werkgelegenheid tijdens coronacrisis (4e kw 2019 = 0)</t>
  </si>
  <si>
    <t>werkgelegenheid tijdens financiële crisis (2e kw 2008 = 0)</t>
  </si>
  <si>
    <t>in % bbp</t>
  </si>
  <si>
    <t>bruto collectieve uitgaven</t>
  </si>
  <si>
    <t>collectieve lasten</t>
  </si>
  <si>
    <t>rente</t>
  </si>
  <si>
    <t>optimistisch scenario</t>
  </si>
  <si>
    <t>pessimistisch scenario</t>
  </si>
  <si>
    <t>basisverkenning</t>
  </si>
  <si>
    <t>cep2020</t>
  </si>
  <si>
    <t>% beroepsbevolking, per kwartaal</t>
  </si>
  <si>
    <t>geïndexeerd, 2019 = 100</t>
  </si>
  <si>
    <t>% beroepsbevolking</t>
  </si>
  <si>
    <t>landen</t>
  </si>
  <si>
    <t>bbp per hoofd (dzd euro)</t>
  </si>
  <si>
    <t>% bbp 2019</t>
  </si>
  <si>
    <t>Griekenland</t>
  </si>
  <si>
    <t>overige landen</t>
  </si>
  <si>
    <t>mld euro</t>
  </si>
  <si>
    <t xml:space="preserve"> bbp-groei (linkeras)</t>
  </si>
  <si>
    <t xml:space="preserve"> bbp-niveau (in prijzen 2019, rechteras)</t>
  </si>
  <si>
    <t>€ miljard</t>
  </si>
  <si>
    <t>bbp-groei</t>
  </si>
  <si>
    <t>5-95ste percentiel</t>
  </si>
  <si>
    <t>20-80ste percentiel</t>
  </si>
  <si>
    <t>35-65ste percentiel</t>
  </si>
  <si>
    <t>hicp-inflatie</t>
  </si>
  <si>
    <t>werkloosheid</t>
  </si>
  <si>
    <t>feitelijk EMU-saldo</t>
  </si>
  <si>
    <t>FIGUUR ( k = kader, b = bijlage, w = website)</t>
  </si>
  <si>
    <t>Figuren Juniraming 2021</t>
  </si>
  <si>
    <t>basisraming</t>
  </si>
  <si>
    <t>Aantal volledig gevaccineerde personen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</si>
</sst>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 x14ac:knownFonts="1">
    <font>
      <sz val="11"/>
      <color rgb="FF000000"/>
      <name val="Calibri"/>
      <family val="2"/>
      <scheme val="minor"/>
    </font>
    <font>
      <b/>
      <sz val="14"/>
      <color rgb="FFCA005D"/>
      <name val="Calibri"/>
      <family val="2"/>
    </font>
    <font>
      <i/>
      <sz val="12"/>
      <color rgb="FFCA005D"/>
      <name val="Calibri"/>
      <family val="2"/>
    </font>
    <font>
      <b/>
      <sz val="12"/>
      <color rgb="FFFFFFFF"/>
      <name val="Calibri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</font>
    <font>
      <b/>
      <sz val="11"/>
      <color rgb="FFFFFFFF"/>
      <name val="Calibri"/>
      <family val="2"/>
    </font>
    <font>
      <u/>
      <sz val="11"/>
      <color theme="10"/>
      <name val="Calibri"/>
      <family val="2"/>
      <scheme val="minor"/>
    </font>
    <font>
      <b/>
      <sz val="12"/>
      <color rgb="FFFFFFFF"/>
      <name val="Calibri"/>
    </font>
    <font>
      <b/>
      <sz val="11"/>
      <color rgb="FFFFFFFF"/>
      <name val="Calibri"/>
    </font>
    <font>
      <sz val="11"/>
      <color rgb="FF000000"/>
      <name val="Calibri"/>
    </font>
    <font>
      <u/>
      <sz val="11"/>
      <color theme="1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CA005D"/>
      </patternFill>
    </fill>
    <fill>
      <patternFill patternType="solid">
        <fgColor rgb="FF4F81BD"/>
      </patternFill>
    </fill>
  </fills>
  <borders count="9">
    <border>
      <left/>
      <right/>
      <top/>
      <bottom/>
      <diagonal/>
    </border>
    <border>
      <left style="thin">
        <color rgb="FFCA005D"/>
      </left>
      <right style="thin">
        <color rgb="FFCA005D"/>
      </right>
      <top style="thin">
        <color rgb="FFCA005D"/>
      </top>
      <bottom style="thin">
        <color rgb="FFCA005D"/>
      </bottom>
      <diagonal/>
    </border>
    <border>
      <left style="thin">
        <color rgb="FFCA005D"/>
      </left>
      <right style="thin">
        <color rgb="FFCA005D"/>
      </right>
      <top style="thin">
        <color rgb="FFCA005D"/>
      </top>
      <bottom/>
      <diagonal/>
    </border>
    <border>
      <left style="thin">
        <color rgb="FFCA005D"/>
      </left>
      <right style="thin">
        <color rgb="FFCA005D"/>
      </right>
      <top/>
      <bottom/>
      <diagonal/>
    </border>
    <border>
      <left style="thin">
        <color rgb="FFCA005D"/>
      </left>
      <right style="thin">
        <color rgb="FFCA005D"/>
      </right>
      <top/>
      <bottom style="thin">
        <color rgb="FFCA005D"/>
      </bottom>
      <diagonal/>
    </border>
    <border>
      <left style="thin">
        <color rgb="FF4F81BD"/>
      </left>
      <right style="thin">
        <color rgb="FF4F81BD"/>
      </right>
      <top style="thin">
        <color rgb="FF4F81BD"/>
      </top>
      <bottom style="thin">
        <color rgb="FF4F81BD"/>
      </bottom>
      <diagonal/>
    </border>
    <border>
      <left style="thin">
        <color rgb="FF4F81BD"/>
      </left>
      <right style="thin">
        <color rgb="FF4F81BD"/>
      </right>
      <top style="thin">
        <color rgb="FF4F81BD"/>
      </top>
      <bottom/>
      <diagonal/>
    </border>
    <border>
      <left style="thin">
        <color rgb="FF4F81BD"/>
      </left>
      <right style="thin">
        <color rgb="FF4F81BD"/>
      </right>
      <top/>
      <bottom/>
      <diagonal/>
    </border>
    <border>
      <left style="thin">
        <color rgb="FF4F81BD"/>
      </left>
      <right style="thin">
        <color rgb="FF4F81BD"/>
      </right>
      <top/>
      <bottom style="thin">
        <color rgb="FF4F81BD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194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3" fillId="2" borderId="1" xfId="0" applyFont="1" applyFill="1" applyBorder="1" applyAlignment="1">
      <alignment horizontal="center" vertic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5" fillId="0" borderId="3" xfId="0" applyFont="1" applyBorder="1"/>
    <xf numFmtId="0" fontId="5" fillId="0" borderId="4" xfId="0" applyFont="1" applyBorder="1"/>
    <xf numFmtId="0" fontId="6" fillId="3" borderId="5" xfId="0" applyFont="1" applyFill="1" applyBorder="1" applyAlignment="1">
      <alignment horizontal="center" vertical="center"/>
    </xf>
    <xf numFmtId="0" fontId="4" fillId="0" borderId="6" xfId="0" applyFont="1" applyBorder="1"/>
    <xf numFmtId="0" fontId="4" fillId="0" borderId="7" xfId="0" applyFont="1" applyBorder="1"/>
    <xf numFmtId="0" fontId="4" fillId="0" borderId="8" xfId="0" applyFont="1" applyBorder="1"/>
    <xf numFmtId="164" fontId="4" fillId="0" borderId="7" xfId="0" applyNumberFormat="1" applyFont="1" applyBorder="1"/>
    <xf numFmtId="164" fontId="4" fillId="0" borderId="6" xfId="0" applyNumberFormat="1" applyFont="1" applyBorder="1"/>
    <xf numFmtId="164" fontId="4" fillId="0" borderId="8" xfId="0" applyNumberFormat="1" applyFont="1" applyBorder="1"/>
    <xf numFmtId="0" fontId="6" fillId="3" borderId="0" xfId="0" applyFont="1" applyFill="1" applyAlignment="1">
      <alignment horizontal="left"/>
    </xf>
    <xf numFmtId="0" fontId="5" fillId="0" borderId="0" xfId="0" applyFont="1"/>
    <xf numFmtId="164" fontId="4" fillId="0" borderId="7" xfId="0" applyNumberFormat="1" applyFont="1" applyBorder="1"/>
    <xf numFmtId="164" fontId="4" fillId="0" borderId="6" xfId="0" applyNumberFormat="1" applyFont="1" applyBorder="1"/>
    <xf numFmtId="164" fontId="4" fillId="0" borderId="8" xfId="0" applyNumberFormat="1" applyFont="1" applyBorder="1"/>
    <xf numFmtId="164" fontId="4" fillId="0" borderId="7" xfId="0" applyNumberFormat="1" applyFont="1" applyBorder="1"/>
    <xf numFmtId="164" fontId="4" fillId="0" borderId="6" xfId="0" applyNumberFormat="1" applyFont="1" applyBorder="1"/>
    <xf numFmtId="164" fontId="4" fillId="0" borderId="8" xfId="0" applyNumberFormat="1" applyFont="1" applyBorder="1"/>
    <xf numFmtId="164" fontId="4" fillId="0" borderId="7" xfId="0" applyNumberFormat="1" applyFont="1" applyBorder="1"/>
    <xf numFmtId="164" fontId="4" fillId="0" borderId="6" xfId="0" applyNumberFormat="1" applyFont="1" applyBorder="1"/>
    <xf numFmtId="164" fontId="4" fillId="0" borderId="8" xfId="0" applyNumberFormat="1" applyFont="1" applyBorder="1"/>
    <xf numFmtId="164" fontId="4" fillId="0" borderId="7" xfId="0" applyNumberFormat="1" applyFont="1" applyBorder="1"/>
    <xf numFmtId="164" fontId="4" fillId="0" borderId="6" xfId="0" applyNumberFormat="1" applyFont="1" applyBorder="1"/>
    <xf numFmtId="164" fontId="4" fillId="0" borderId="8" xfId="0" applyNumberFormat="1" applyFont="1" applyBorder="1"/>
    <xf numFmtId="164" fontId="4" fillId="0" borderId="7" xfId="0" applyNumberFormat="1" applyFont="1" applyBorder="1"/>
    <xf numFmtId="164" fontId="4" fillId="0" borderId="6" xfId="0" applyNumberFormat="1" applyFont="1" applyBorder="1"/>
    <xf numFmtId="164" fontId="4" fillId="0" borderId="8" xfId="0" applyNumberFormat="1" applyFont="1" applyBorder="1"/>
    <xf numFmtId="164" fontId="4" fillId="0" borderId="7" xfId="0" applyNumberFormat="1" applyFont="1" applyBorder="1"/>
    <xf numFmtId="164" fontId="4" fillId="0" borderId="6" xfId="0" applyNumberFormat="1" applyFont="1" applyBorder="1"/>
    <xf numFmtId="164" fontId="4" fillId="0" borderId="8" xfId="0" applyNumberFormat="1" applyFont="1" applyBorder="1"/>
    <xf numFmtId="164" fontId="4" fillId="0" borderId="7" xfId="0" applyNumberFormat="1" applyFont="1" applyBorder="1"/>
    <xf numFmtId="164" fontId="4" fillId="0" borderId="6" xfId="0" applyNumberFormat="1" applyFont="1" applyBorder="1"/>
    <xf numFmtId="164" fontId="4" fillId="0" borderId="8" xfId="0" applyNumberFormat="1" applyFont="1" applyBorder="1"/>
    <xf numFmtId="164" fontId="4" fillId="0" borderId="7" xfId="0" applyNumberFormat="1" applyFont="1" applyBorder="1"/>
    <xf numFmtId="164" fontId="4" fillId="0" borderId="6" xfId="0" applyNumberFormat="1" applyFont="1" applyBorder="1"/>
    <xf numFmtId="164" fontId="4" fillId="0" borderId="8" xfId="0" applyNumberFormat="1" applyFont="1" applyBorder="1"/>
    <xf numFmtId="164" fontId="4" fillId="0" borderId="7" xfId="0" applyNumberFormat="1" applyFont="1" applyBorder="1"/>
    <xf numFmtId="164" fontId="4" fillId="0" borderId="6" xfId="0" applyNumberFormat="1" applyFont="1" applyBorder="1"/>
    <xf numFmtId="164" fontId="4" fillId="0" borderId="8" xfId="0" applyNumberFormat="1" applyFont="1" applyBorder="1"/>
    <xf numFmtId="164" fontId="4" fillId="0" borderId="7" xfId="0" applyNumberFormat="1" applyFont="1" applyBorder="1"/>
    <xf numFmtId="164" fontId="4" fillId="0" borderId="6" xfId="0" applyNumberFormat="1" applyFont="1" applyBorder="1"/>
    <xf numFmtId="164" fontId="4" fillId="0" borderId="8" xfId="0" applyNumberFormat="1" applyFont="1" applyBorder="1"/>
    <xf numFmtId="164" fontId="4" fillId="0" borderId="7" xfId="0" applyNumberFormat="1" applyFont="1" applyBorder="1"/>
    <xf numFmtId="164" fontId="4" fillId="0" borderId="6" xfId="0" applyNumberFormat="1" applyFont="1" applyBorder="1"/>
    <xf numFmtId="164" fontId="4" fillId="0" borderId="8" xfId="0" applyNumberFormat="1" applyFont="1" applyBorder="1"/>
    <xf numFmtId="164" fontId="4" fillId="0" borderId="7" xfId="0" applyNumberFormat="1" applyFont="1" applyBorder="1"/>
    <xf numFmtId="164" fontId="4" fillId="0" borderId="6" xfId="0" applyNumberFormat="1" applyFont="1" applyBorder="1"/>
    <xf numFmtId="164" fontId="4" fillId="0" borderId="8" xfId="0" applyNumberFormat="1" applyFont="1" applyBorder="1"/>
    <xf numFmtId="164" fontId="4" fillId="0" borderId="7" xfId="0" applyNumberFormat="1" applyFont="1" applyBorder="1"/>
    <xf numFmtId="164" fontId="4" fillId="0" borderId="6" xfId="0" applyNumberFormat="1" applyFont="1" applyBorder="1"/>
    <xf numFmtId="164" fontId="4" fillId="0" borderId="8" xfId="0" applyNumberFormat="1" applyFont="1" applyBorder="1"/>
    <xf numFmtId="164" fontId="4" fillId="0" borderId="7" xfId="0" applyNumberFormat="1" applyFont="1" applyBorder="1"/>
    <xf numFmtId="164" fontId="4" fillId="0" borderId="6" xfId="0" applyNumberFormat="1" applyFont="1" applyBorder="1"/>
    <xf numFmtId="164" fontId="4" fillId="0" borderId="8" xfId="0" applyNumberFormat="1" applyFont="1" applyBorder="1"/>
    <xf numFmtId="164" fontId="4" fillId="0" borderId="7" xfId="0" applyNumberFormat="1" applyFont="1" applyBorder="1"/>
    <xf numFmtId="164" fontId="4" fillId="0" borderId="6" xfId="0" applyNumberFormat="1" applyFont="1" applyBorder="1"/>
    <xf numFmtId="164" fontId="4" fillId="0" borderId="8" xfId="0" applyNumberFormat="1" applyFont="1" applyBorder="1"/>
    <xf numFmtId="164" fontId="4" fillId="0" borderId="7" xfId="0" applyNumberFormat="1" applyFont="1" applyBorder="1"/>
    <xf numFmtId="164" fontId="4" fillId="0" borderId="6" xfId="0" applyNumberFormat="1" applyFont="1" applyBorder="1"/>
    <xf numFmtId="164" fontId="4" fillId="0" borderId="8" xfId="0" applyNumberFormat="1" applyFont="1" applyBorder="1"/>
    <xf numFmtId="164" fontId="4" fillId="0" borderId="7" xfId="0" applyNumberFormat="1" applyFont="1" applyBorder="1"/>
    <xf numFmtId="164" fontId="4" fillId="0" borderId="6" xfId="0" applyNumberFormat="1" applyFont="1" applyBorder="1"/>
    <xf numFmtId="164" fontId="4" fillId="0" borderId="8" xfId="0" applyNumberFormat="1" applyFont="1" applyBorder="1"/>
    <xf numFmtId="164" fontId="4" fillId="0" borderId="7" xfId="0" applyNumberFormat="1" applyFont="1" applyBorder="1"/>
    <xf numFmtId="164" fontId="4" fillId="0" borderId="6" xfId="0" applyNumberFormat="1" applyFont="1" applyBorder="1"/>
    <xf numFmtId="164" fontId="4" fillId="0" borderId="8" xfId="0" applyNumberFormat="1" applyFont="1" applyBorder="1"/>
    <xf numFmtId="164" fontId="4" fillId="0" borderId="7" xfId="0" applyNumberFormat="1" applyFont="1" applyBorder="1"/>
    <xf numFmtId="164" fontId="4" fillId="0" borderId="6" xfId="0" applyNumberFormat="1" applyFont="1" applyBorder="1"/>
    <xf numFmtId="164" fontId="4" fillId="0" borderId="8" xfId="0" applyNumberFormat="1" applyFont="1" applyBorder="1"/>
    <xf numFmtId="164" fontId="4" fillId="0" borderId="7" xfId="0" applyNumberFormat="1" applyFont="1" applyBorder="1"/>
    <xf numFmtId="164" fontId="4" fillId="0" borderId="6" xfId="0" applyNumberFormat="1" applyFont="1" applyBorder="1"/>
    <xf numFmtId="164" fontId="4" fillId="0" borderId="8" xfId="0" applyNumberFormat="1" applyFont="1" applyBorder="1"/>
    <xf numFmtId="164" fontId="4" fillId="0" borderId="7" xfId="0" applyNumberFormat="1" applyFont="1" applyBorder="1"/>
    <xf numFmtId="164" fontId="4" fillId="0" borderId="6" xfId="0" applyNumberFormat="1" applyFont="1" applyBorder="1"/>
    <xf numFmtId="164" fontId="4" fillId="0" borderId="8" xfId="0" applyNumberFormat="1" applyFont="1" applyBorder="1"/>
    <xf numFmtId="164" fontId="4" fillId="0" borderId="7" xfId="0" applyNumberFormat="1" applyFont="1" applyBorder="1"/>
    <xf numFmtId="164" fontId="4" fillId="0" borderId="6" xfId="0" applyNumberFormat="1" applyFont="1" applyBorder="1"/>
    <xf numFmtId="164" fontId="4" fillId="0" borderId="8" xfId="0" applyNumberFormat="1" applyFont="1" applyBorder="1"/>
    <xf numFmtId="164" fontId="4" fillId="0" borderId="7" xfId="0" applyNumberFormat="1" applyFont="1" applyBorder="1"/>
    <xf numFmtId="164" fontId="4" fillId="0" borderId="6" xfId="0" applyNumberFormat="1" applyFont="1" applyBorder="1"/>
    <xf numFmtId="164" fontId="4" fillId="0" borderId="8" xfId="0" applyNumberFormat="1" applyFont="1" applyBorder="1"/>
    <xf numFmtId="164" fontId="4" fillId="0" borderId="7" xfId="0" applyNumberFormat="1" applyFont="1" applyBorder="1"/>
    <xf numFmtId="164" fontId="4" fillId="0" borderId="6" xfId="0" applyNumberFormat="1" applyFont="1" applyBorder="1"/>
    <xf numFmtId="164" fontId="4" fillId="0" borderId="8" xfId="0" applyNumberFormat="1" applyFont="1" applyBorder="1"/>
    <xf numFmtId="164" fontId="4" fillId="0" borderId="7" xfId="0" applyNumberFormat="1" applyFont="1" applyBorder="1"/>
    <xf numFmtId="164" fontId="4" fillId="0" borderId="6" xfId="0" applyNumberFormat="1" applyFont="1" applyBorder="1"/>
    <xf numFmtId="164" fontId="4" fillId="0" borderId="8" xfId="0" applyNumberFormat="1" applyFont="1" applyBorder="1"/>
    <xf numFmtId="164" fontId="4" fillId="0" borderId="7" xfId="0" applyNumberFormat="1" applyFont="1" applyBorder="1"/>
    <xf numFmtId="164" fontId="4" fillId="0" borderId="6" xfId="0" applyNumberFormat="1" applyFont="1" applyBorder="1"/>
    <xf numFmtId="164" fontId="4" fillId="0" borderId="8" xfId="0" applyNumberFormat="1" applyFont="1" applyBorder="1"/>
    <xf numFmtId="164" fontId="4" fillId="0" borderId="7" xfId="0" applyNumberFormat="1" applyFont="1" applyBorder="1"/>
    <xf numFmtId="164" fontId="4" fillId="0" borderId="6" xfId="0" applyNumberFormat="1" applyFont="1" applyBorder="1"/>
    <xf numFmtId="164" fontId="4" fillId="0" borderId="8" xfId="0" applyNumberFormat="1" applyFont="1" applyBorder="1"/>
    <xf numFmtId="164" fontId="4" fillId="0" borderId="7" xfId="0" applyNumberFormat="1" applyFont="1" applyBorder="1"/>
    <xf numFmtId="164" fontId="4" fillId="0" borderId="6" xfId="0" applyNumberFormat="1" applyFont="1" applyBorder="1"/>
    <xf numFmtId="164" fontId="4" fillId="0" borderId="8" xfId="0" applyNumberFormat="1" applyFont="1" applyBorder="1"/>
    <xf numFmtId="164" fontId="4" fillId="0" borderId="7" xfId="0" applyNumberFormat="1" applyFont="1" applyBorder="1"/>
    <xf numFmtId="164" fontId="4" fillId="0" borderId="6" xfId="0" applyNumberFormat="1" applyFont="1" applyBorder="1"/>
    <xf numFmtId="164" fontId="4" fillId="0" borderId="8" xfId="0" applyNumberFormat="1" applyFont="1" applyBorder="1"/>
    <xf numFmtId="164" fontId="4" fillId="0" borderId="7" xfId="0" applyNumberFormat="1" applyFont="1" applyBorder="1"/>
    <xf numFmtId="164" fontId="4" fillId="0" borderId="6" xfId="0" applyNumberFormat="1" applyFont="1" applyBorder="1"/>
    <xf numFmtId="164" fontId="4" fillId="0" borderId="8" xfId="0" applyNumberFormat="1" applyFont="1" applyBorder="1"/>
    <xf numFmtId="164" fontId="4" fillId="0" borderId="7" xfId="0" applyNumberFormat="1" applyFont="1" applyBorder="1"/>
    <xf numFmtId="164" fontId="4" fillId="0" borderId="6" xfId="0" applyNumberFormat="1" applyFont="1" applyBorder="1"/>
    <xf numFmtId="164" fontId="4" fillId="0" borderId="8" xfId="0" applyNumberFormat="1" applyFont="1" applyBorder="1"/>
    <xf numFmtId="164" fontId="4" fillId="0" borderId="7" xfId="0" applyNumberFormat="1" applyFont="1" applyBorder="1"/>
    <xf numFmtId="164" fontId="4" fillId="0" borderId="6" xfId="0" applyNumberFormat="1" applyFont="1" applyBorder="1"/>
    <xf numFmtId="164" fontId="4" fillId="0" borderId="8" xfId="0" applyNumberFormat="1" applyFont="1" applyBorder="1"/>
    <xf numFmtId="164" fontId="4" fillId="0" borderId="7" xfId="0" applyNumberFormat="1" applyFont="1" applyBorder="1"/>
    <xf numFmtId="164" fontId="4" fillId="0" borderId="6" xfId="0" applyNumberFormat="1" applyFont="1" applyBorder="1"/>
    <xf numFmtId="164" fontId="4" fillId="0" borderId="8" xfId="0" applyNumberFormat="1" applyFont="1" applyBorder="1"/>
    <xf numFmtId="164" fontId="4" fillId="0" borderId="7" xfId="0" applyNumberFormat="1" applyFont="1" applyBorder="1"/>
    <xf numFmtId="164" fontId="4" fillId="0" borderId="6" xfId="0" applyNumberFormat="1" applyFont="1" applyBorder="1"/>
    <xf numFmtId="164" fontId="4" fillId="0" borderId="8" xfId="0" applyNumberFormat="1" applyFont="1" applyBorder="1"/>
    <xf numFmtId="164" fontId="4" fillId="0" borderId="7" xfId="0" applyNumberFormat="1" applyFont="1" applyBorder="1"/>
    <xf numFmtId="164" fontId="4" fillId="0" borderId="6" xfId="0" applyNumberFormat="1" applyFont="1" applyBorder="1"/>
    <xf numFmtId="164" fontId="4" fillId="0" borderId="8" xfId="0" applyNumberFormat="1" applyFont="1" applyBorder="1"/>
    <xf numFmtId="164" fontId="4" fillId="0" borderId="7" xfId="0" applyNumberFormat="1" applyFont="1" applyBorder="1"/>
    <xf numFmtId="164" fontId="4" fillId="0" borderId="6" xfId="0" applyNumberFormat="1" applyFont="1" applyBorder="1"/>
    <xf numFmtId="164" fontId="4" fillId="0" borderId="8" xfId="0" applyNumberFormat="1" applyFont="1" applyBorder="1"/>
    <xf numFmtId="164" fontId="4" fillId="0" borderId="7" xfId="0" applyNumberFormat="1" applyFont="1" applyBorder="1"/>
    <xf numFmtId="164" fontId="4" fillId="0" borderId="6" xfId="0" applyNumberFormat="1" applyFont="1" applyBorder="1"/>
    <xf numFmtId="164" fontId="4" fillId="0" borderId="8" xfId="0" applyNumberFormat="1" applyFont="1" applyBorder="1"/>
    <xf numFmtId="164" fontId="4" fillId="0" borderId="7" xfId="0" applyNumberFormat="1" applyFont="1" applyBorder="1"/>
    <xf numFmtId="164" fontId="4" fillId="0" borderId="6" xfId="0" applyNumberFormat="1" applyFont="1" applyBorder="1"/>
    <xf numFmtId="164" fontId="4" fillId="0" borderId="8" xfId="0" applyNumberFormat="1" applyFont="1" applyBorder="1"/>
    <xf numFmtId="164" fontId="4" fillId="0" borderId="7" xfId="0" applyNumberFormat="1" applyFont="1" applyBorder="1"/>
    <xf numFmtId="164" fontId="4" fillId="0" borderId="6" xfId="0" applyNumberFormat="1" applyFont="1" applyBorder="1"/>
    <xf numFmtId="164" fontId="4" fillId="0" borderId="8" xfId="0" applyNumberFormat="1" applyFont="1" applyBorder="1"/>
    <xf numFmtId="164" fontId="4" fillId="0" borderId="7" xfId="0" applyNumberFormat="1" applyFont="1" applyBorder="1"/>
    <xf numFmtId="164" fontId="4" fillId="0" borderId="6" xfId="0" applyNumberFormat="1" applyFont="1" applyBorder="1"/>
    <xf numFmtId="164" fontId="4" fillId="0" borderId="8" xfId="0" applyNumberFormat="1" applyFont="1" applyBorder="1"/>
    <xf numFmtId="164" fontId="4" fillId="0" borderId="7" xfId="0" applyNumberFormat="1" applyFont="1" applyBorder="1"/>
    <xf numFmtId="164" fontId="4" fillId="0" borderId="6" xfId="0" applyNumberFormat="1" applyFont="1" applyBorder="1"/>
    <xf numFmtId="164" fontId="4" fillId="0" borderId="8" xfId="0" applyNumberFormat="1" applyFont="1" applyBorder="1"/>
    <xf numFmtId="164" fontId="4" fillId="0" borderId="7" xfId="0" applyNumberFormat="1" applyFont="1" applyBorder="1"/>
    <xf numFmtId="164" fontId="4" fillId="0" borderId="6" xfId="0" applyNumberFormat="1" applyFont="1" applyBorder="1"/>
    <xf numFmtId="164" fontId="4" fillId="0" borderId="8" xfId="0" applyNumberFormat="1" applyFont="1" applyBorder="1"/>
    <xf numFmtId="164" fontId="4" fillId="0" borderId="7" xfId="0" applyNumberFormat="1" applyFont="1" applyBorder="1"/>
    <xf numFmtId="164" fontId="4" fillId="0" borderId="6" xfId="0" applyNumberFormat="1" applyFont="1" applyBorder="1"/>
    <xf numFmtId="164" fontId="4" fillId="0" borderId="8" xfId="0" applyNumberFormat="1" applyFont="1" applyBorder="1"/>
    <xf numFmtId="164" fontId="4" fillId="0" borderId="7" xfId="0" applyNumberFormat="1" applyFont="1" applyBorder="1"/>
    <xf numFmtId="164" fontId="4" fillId="0" borderId="6" xfId="0" applyNumberFormat="1" applyFont="1" applyBorder="1"/>
    <xf numFmtId="164" fontId="4" fillId="0" borderId="8" xfId="0" applyNumberFormat="1" applyFont="1" applyBorder="1"/>
    <xf numFmtId="164" fontId="4" fillId="0" borderId="7" xfId="0" applyNumberFormat="1" applyFont="1" applyBorder="1"/>
    <xf numFmtId="164" fontId="4" fillId="0" borderId="6" xfId="0" applyNumberFormat="1" applyFont="1" applyBorder="1"/>
    <xf numFmtId="164" fontId="4" fillId="0" borderId="8" xfId="0" applyNumberFormat="1" applyFont="1" applyBorder="1"/>
    <xf numFmtId="164" fontId="4" fillId="0" borderId="7" xfId="0" applyNumberFormat="1" applyFont="1" applyBorder="1"/>
    <xf numFmtId="164" fontId="4" fillId="0" borderId="6" xfId="0" applyNumberFormat="1" applyFont="1" applyBorder="1"/>
    <xf numFmtId="164" fontId="4" fillId="0" borderId="8" xfId="0" applyNumberFormat="1" applyFont="1" applyBorder="1"/>
    <xf numFmtId="164" fontId="4" fillId="0" borderId="7" xfId="0" applyNumberFormat="1" applyFont="1" applyBorder="1"/>
    <xf numFmtId="164" fontId="4" fillId="0" borderId="6" xfId="0" applyNumberFormat="1" applyFont="1" applyBorder="1"/>
    <xf numFmtId="164" fontId="4" fillId="0" borderId="8" xfId="0" applyNumberFormat="1" applyFont="1" applyBorder="1"/>
    <xf numFmtId="164" fontId="4" fillId="0" borderId="7" xfId="0" applyNumberFormat="1" applyFont="1" applyBorder="1"/>
    <xf numFmtId="164" fontId="4" fillId="0" borderId="6" xfId="0" applyNumberFormat="1" applyFont="1" applyBorder="1"/>
    <xf numFmtId="164" fontId="4" fillId="0" borderId="8" xfId="0" applyNumberFormat="1" applyFont="1" applyBorder="1"/>
    <xf numFmtId="164" fontId="4" fillId="0" borderId="7" xfId="0" applyNumberFormat="1" applyFont="1" applyBorder="1"/>
    <xf numFmtId="164" fontId="4" fillId="0" borderId="6" xfId="0" applyNumberFormat="1" applyFont="1" applyBorder="1"/>
    <xf numFmtId="164" fontId="4" fillId="0" borderId="8" xfId="0" applyNumberFormat="1" applyFont="1" applyBorder="1"/>
    <xf numFmtId="164" fontId="4" fillId="0" borderId="7" xfId="0" applyNumberFormat="1" applyFont="1" applyBorder="1"/>
    <xf numFmtId="164" fontId="4" fillId="0" borderId="6" xfId="0" applyNumberFormat="1" applyFont="1" applyBorder="1"/>
    <xf numFmtId="164" fontId="4" fillId="0" borderId="8" xfId="0" applyNumberFormat="1" applyFont="1" applyBorder="1"/>
    <xf numFmtId="164" fontId="4" fillId="0" borderId="7" xfId="0" applyNumberFormat="1" applyFont="1" applyBorder="1"/>
    <xf numFmtId="164" fontId="4" fillId="0" borderId="6" xfId="0" applyNumberFormat="1" applyFont="1" applyBorder="1"/>
    <xf numFmtId="164" fontId="4" fillId="0" borderId="8" xfId="0" applyNumberFormat="1" applyFont="1" applyBorder="1"/>
    <xf numFmtId="164" fontId="4" fillId="0" borderId="7" xfId="0" applyNumberFormat="1" applyFont="1" applyBorder="1"/>
    <xf numFmtId="164" fontId="4" fillId="0" borderId="6" xfId="0" applyNumberFormat="1" applyFont="1" applyBorder="1"/>
    <xf numFmtId="164" fontId="4" fillId="0" borderId="8" xfId="0" applyNumberFormat="1" applyFont="1" applyBorder="1"/>
    <xf numFmtId="164" fontId="4" fillId="0" borderId="7" xfId="0" applyNumberFormat="1" applyFont="1" applyBorder="1"/>
    <xf numFmtId="164" fontId="4" fillId="0" borderId="6" xfId="0" applyNumberFormat="1" applyFont="1" applyBorder="1"/>
    <xf numFmtId="164" fontId="4" fillId="0" borderId="8" xfId="0" applyNumberFormat="1" applyFont="1" applyBorder="1"/>
    <xf numFmtId="0" fontId="0" fillId="0" borderId="0" xfId="0"/>
    <xf numFmtId="0" fontId="9" fillId="3" borderId="5" xfId="0" applyFont="1" applyFill="1" applyBorder="1" applyAlignment="1">
      <alignment horizontal="center" vertical="center"/>
    </xf>
    <xf numFmtId="0" fontId="9" fillId="3" borderId="0" xfId="0" applyFont="1" applyFill="1" applyAlignment="1">
      <alignment horizontal="left"/>
    </xf>
    <xf numFmtId="0" fontId="10" fillId="0" borderId="6" xfId="0" applyFont="1" applyBorder="1"/>
    <xf numFmtId="164" fontId="10" fillId="0" borderId="6" xfId="0" applyNumberFormat="1" applyFont="1" applyBorder="1"/>
    <xf numFmtId="0" fontId="10" fillId="0" borderId="7" xfId="0" applyFont="1" applyBorder="1"/>
    <xf numFmtId="164" fontId="10" fillId="0" borderId="7" xfId="0" applyNumberFormat="1" applyFont="1" applyBorder="1"/>
    <xf numFmtId="0" fontId="10" fillId="0" borderId="8" xfId="0" applyFont="1" applyBorder="1"/>
    <xf numFmtId="0" fontId="11" fillId="0" borderId="0" xfId="0" applyFont="1"/>
    <xf numFmtId="0" fontId="7" fillId="0" borderId="3" xfId="1" applyBorder="1"/>
    <xf numFmtId="1" fontId="4" fillId="0" borderId="6" xfId="0" applyNumberFormat="1" applyFont="1" applyBorder="1"/>
    <xf numFmtId="1" fontId="4" fillId="0" borderId="7" xfId="0" applyNumberFormat="1" applyFont="1" applyBorder="1"/>
    <xf numFmtId="1" fontId="4" fillId="0" borderId="8" xfId="0" applyNumberFormat="1" applyFont="1" applyBorder="1"/>
    <xf numFmtId="0" fontId="3" fillId="2" borderId="0" xfId="0" applyFont="1" applyFill="1" applyAlignment="1">
      <alignment horizontal="center" vertical="center"/>
    </xf>
    <xf numFmtId="0" fontId="0" fillId="0" borderId="0" xfId="0"/>
    <xf numFmtId="0" fontId="8" fillId="2" borderId="0" xfId="0" applyFont="1" applyFill="1" applyAlignment="1">
      <alignment horizontal="center" vertical="center"/>
    </xf>
    <xf numFmtId="0" fontId="7" fillId="0" borderId="2" xfId="1" applyBorder="1"/>
  </cellXfs>
  <cellStyles count="2">
    <cellStyle name="Hyperlink" xfId="1" builtinId="8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styles" Target="styles.xml"/><Relationship Id="rId5" Type="http://schemas.openxmlformats.org/officeDocument/2006/relationships/worksheet" Target="worksheets/sheet5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sharedStrings" Target="sharedString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theme" Target="theme/theme1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59"/>
  <sheetViews>
    <sheetView tabSelected="1" workbookViewId="0"/>
  </sheetViews>
  <sheetFormatPr defaultRowHeight="15" x14ac:dyDescent="0.25"/>
  <cols>
    <col min="1" max="1" width="49.28515625" customWidth="1"/>
    <col min="2" max="2" width="44.7109375" customWidth="1"/>
  </cols>
  <sheetData>
    <row r="1" spans="1:2" ht="18.75" x14ac:dyDescent="0.3">
      <c r="A1" s="1" t="s">
        <v>186</v>
      </c>
    </row>
    <row r="2" spans="1:2" ht="15.75" x14ac:dyDescent="0.25">
      <c r="A2" s="2" t="s">
        <v>0</v>
      </c>
    </row>
    <row r="4" spans="1:2" ht="15.75" x14ac:dyDescent="0.25">
      <c r="A4" s="3" t="s">
        <v>185</v>
      </c>
      <c r="B4" s="3" t="s">
        <v>1</v>
      </c>
    </row>
    <row r="5" spans="1:2" x14ac:dyDescent="0.25">
      <c r="A5" s="193" t="str">
        <f>HYPERLINK("#'1.1a'!A3", "1.1a")</f>
        <v>1.1a</v>
      </c>
      <c r="B5" s="4" t="s">
        <v>2</v>
      </c>
    </row>
    <row r="6" spans="1:2" x14ac:dyDescent="0.25">
      <c r="A6" s="7" t="str">
        <f>HYPERLINK("#'1.1b'!A3", "1.1b")</f>
        <v>1.1b</v>
      </c>
      <c r="B6" s="5" t="s">
        <v>3</v>
      </c>
    </row>
    <row r="7" spans="1:2" x14ac:dyDescent="0.25">
      <c r="A7" s="186" t="str">
        <f>HYPERLINK("#'1.2a'!A3", "1.2a")</f>
        <v>1.2a</v>
      </c>
      <c r="B7" s="5" t="s">
        <v>188</v>
      </c>
    </row>
    <row r="8" spans="1:2" x14ac:dyDescent="0.25">
      <c r="A8" s="7" t="str">
        <f>HYPERLINK("#'1.2b'!A3", "1.2b")</f>
        <v>1.2b</v>
      </c>
      <c r="B8" s="5" t="s">
        <v>4</v>
      </c>
    </row>
    <row r="9" spans="1:2" x14ac:dyDescent="0.25">
      <c r="A9" s="7" t="str">
        <f>HYPERLINK("#'1.3a'!A3", "1.3a")</f>
        <v>1.3a</v>
      </c>
      <c r="B9" s="5" t="s">
        <v>5</v>
      </c>
    </row>
    <row r="10" spans="1:2" x14ac:dyDescent="0.25">
      <c r="A10" s="7" t="str">
        <f>HYPERLINK("#'1.3b'!A3", "1.3b")</f>
        <v>1.3b</v>
      </c>
      <c r="B10" s="5" t="s">
        <v>6</v>
      </c>
    </row>
    <row r="11" spans="1:2" x14ac:dyDescent="0.25">
      <c r="A11" s="7" t="str">
        <f>HYPERLINK("#'1.4a'!A3", "1.4a")</f>
        <v>1.4a</v>
      </c>
      <c r="B11" s="5" t="s">
        <v>7</v>
      </c>
    </row>
    <row r="12" spans="1:2" x14ac:dyDescent="0.25">
      <c r="A12" s="7" t="str">
        <f>HYPERLINK("#'1.4b'!A3", "1.4b")</f>
        <v>1.4b</v>
      </c>
      <c r="B12" s="5" t="s">
        <v>8</v>
      </c>
    </row>
    <row r="13" spans="1:2" x14ac:dyDescent="0.25">
      <c r="A13" s="7" t="str">
        <f>HYPERLINK("#'1.5a'!A3", "1.5a")</f>
        <v>1.5a</v>
      </c>
      <c r="B13" s="5" t="s">
        <v>9</v>
      </c>
    </row>
    <row r="14" spans="1:2" x14ac:dyDescent="0.25">
      <c r="A14" s="7" t="str">
        <f>HYPERLINK("#'1.5b'!A3", "1.5b")</f>
        <v>1.5b</v>
      </c>
      <c r="B14" s="5" t="s">
        <v>10</v>
      </c>
    </row>
    <row r="15" spans="1:2" x14ac:dyDescent="0.25">
      <c r="A15" s="7" t="str">
        <f>HYPERLINK("#'1.6a'!A3", "1.6a")</f>
        <v>1.6a</v>
      </c>
      <c r="B15" s="5" t="s">
        <v>11</v>
      </c>
    </row>
    <row r="16" spans="1:2" x14ac:dyDescent="0.25">
      <c r="A16" s="7" t="str">
        <f>HYPERLINK("#'1.6b'!A3", "1.6b")</f>
        <v>1.6b</v>
      </c>
      <c r="B16" s="5" t="s">
        <v>12</v>
      </c>
    </row>
    <row r="17" spans="1:2" x14ac:dyDescent="0.25">
      <c r="A17" s="7" t="str">
        <f>HYPERLINK("#'1.7a'!A3", "1.7a")</f>
        <v>1.7a</v>
      </c>
      <c r="B17" s="5" t="s">
        <v>13</v>
      </c>
    </row>
    <row r="18" spans="1:2" x14ac:dyDescent="0.25">
      <c r="A18" s="7" t="str">
        <f>HYPERLINK("#'1.7b'!A3", "1.7b")</f>
        <v>1.7b</v>
      </c>
      <c r="B18" s="5" t="s">
        <v>14</v>
      </c>
    </row>
    <row r="19" spans="1:2" x14ac:dyDescent="0.25">
      <c r="A19" s="7" t="str">
        <f>HYPERLINK("#'1.8a'!A3", "1.8a")</f>
        <v>1.8a</v>
      </c>
      <c r="B19" s="5" t="s">
        <v>15</v>
      </c>
    </row>
    <row r="20" spans="1:2" x14ac:dyDescent="0.25">
      <c r="A20" s="7" t="str">
        <f>HYPERLINK("#'1.8b'!A3", "1.8b")</f>
        <v>1.8b</v>
      </c>
      <c r="B20" s="5" t="s">
        <v>16</v>
      </c>
    </row>
    <row r="21" spans="1:2" x14ac:dyDescent="0.25">
      <c r="A21" s="7" t="str">
        <f>HYPERLINK("#'1.9a'!A3", "1.9a")</f>
        <v>1.9a</v>
      </c>
      <c r="B21" s="5" t="s">
        <v>17</v>
      </c>
    </row>
    <row r="22" spans="1:2" x14ac:dyDescent="0.25">
      <c r="A22" s="7" t="str">
        <f>HYPERLINK("#'1.9b'!A3", "1.9b")</f>
        <v>1.9b</v>
      </c>
      <c r="B22" s="5" t="s">
        <v>18</v>
      </c>
    </row>
    <row r="23" spans="1:2" x14ac:dyDescent="0.25">
      <c r="A23" s="7" t="str">
        <f>HYPERLINK("#'1.10a'!A3", "1.10a")</f>
        <v>1.10a</v>
      </c>
      <c r="B23" s="5" t="s">
        <v>19</v>
      </c>
    </row>
    <row r="24" spans="1:2" x14ac:dyDescent="0.25">
      <c r="A24" s="7" t="str">
        <f>HYPERLINK("#'1.10b'!A3", "1.10b")</f>
        <v>1.10b</v>
      </c>
      <c r="B24" s="5" t="s">
        <v>20</v>
      </c>
    </row>
    <row r="25" spans="1:2" x14ac:dyDescent="0.25">
      <c r="A25" s="7" t="str">
        <f>HYPERLINK("#'1.11a'!A3", "1.11a")</f>
        <v>1.11a</v>
      </c>
      <c r="B25" s="5" t="s">
        <v>21</v>
      </c>
    </row>
    <row r="26" spans="1:2" x14ac:dyDescent="0.25">
      <c r="A26" s="7" t="str">
        <f>HYPERLINK("#'1.11b'!A3", "1.11b")</f>
        <v>1.11b</v>
      </c>
      <c r="B26" s="5" t="s">
        <v>22</v>
      </c>
    </row>
    <row r="27" spans="1:2" x14ac:dyDescent="0.25">
      <c r="A27" s="7" t="str">
        <f>HYPERLINK("#'k1.1a'!A3", "k1.1a")</f>
        <v>k1.1a</v>
      </c>
      <c r="B27" s="5" t="s">
        <v>42</v>
      </c>
    </row>
    <row r="28" spans="1:2" x14ac:dyDescent="0.25">
      <c r="A28" s="7" t="str">
        <f>HYPERLINK("#'k1.1b'!A3", "k1.1b")</f>
        <v>k1.1b</v>
      </c>
      <c r="B28" s="5" t="s">
        <v>43</v>
      </c>
    </row>
    <row r="29" spans="1:2" x14ac:dyDescent="0.25">
      <c r="A29" s="7" t="str">
        <f>HYPERLINK("#'2.1a'!A3", "2.1a")</f>
        <v>2.1a</v>
      </c>
      <c r="B29" s="5" t="s">
        <v>23</v>
      </c>
    </row>
    <row r="30" spans="1:2" x14ac:dyDescent="0.25">
      <c r="A30" s="7" t="str">
        <f>HYPERLINK("#'2.1b'!A3", "2.1b")</f>
        <v>2.1b</v>
      </c>
      <c r="B30" s="5" t="s">
        <v>9</v>
      </c>
    </row>
    <row r="31" spans="1:2" x14ac:dyDescent="0.25">
      <c r="A31" s="7" t="str">
        <f>HYPERLINK("#'2.2a'!A3", "2.2a")</f>
        <v>2.2a</v>
      </c>
      <c r="B31" s="5" t="s">
        <v>24</v>
      </c>
    </row>
    <row r="32" spans="1:2" x14ac:dyDescent="0.25">
      <c r="A32" s="7" t="str">
        <f>HYPERLINK("#'2.2b'!A3", "2.2b")</f>
        <v>2.2b</v>
      </c>
      <c r="B32" s="5" t="s">
        <v>25</v>
      </c>
    </row>
    <row r="33" spans="1:2" x14ac:dyDescent="0.25">
      <c r="A33" s="7" t="str">
        <f>HYPERLINK("#'2.3a'!A3", "2.3a")</f>
        <v>2.3a</v>
      </c>
      <c r="B33" s="5" t="s">
        <v>26</v>
      </c>
    </row>
    <row r="34" spans="1:2" x14ac:dyDescent="0.25">
      <c r="A34" s="7" t="str">
        <f>HYPERLINK("#'2.3b'!A3", "2.3b")</f>
        <v>2.3b</v>
      </c>
      <c r="B34" s="5" t="s">
        <v>27</v>
      </c>
    </row>
    <row r="35" spans="1:2" x14ac:dyDescent="0.25">
      <c r="A35" s="7" t="str">
        <f>HYPERLINK("#'2.4a'!A3", "2.4a")</f>
        <v>2.4a</v>
      </c>
      <c r="B35" s="5" t="s">
        <v>28</v>
      </c>
    </row>
    <row r="36" spans="1:2" x14ac:dyDescent="0.25">
      <c r="A36" s="7" t="str">
        <f>HYPERLINK("#'2.4b'!A3", "2.4b")</f>
        <v>2.4b</v>
      </c>
      <c r="B36" s="5" t="s">
        <v>29</v>
      </c>
    </row>
    <row r="37" spans="1:2" x14ac:dyDescent="0.25">
      <c r="A37" s="7" t="str">
        <f>HYPERLINK("#'2.5a'!A3", "2.5a")</f>
        <v>2.5a</v>
      </c>
      <c r="B37" s="5" t="s">
        <v>30</v>
      </c>
    </row>
    <row r="38" spans="1:2" x14ac:dyDescent="0.25">
      <c r="A38" s="7" t="str">
        <f>HYPERLINK("#'2.5b'!A3", "2.5b")</f>
        <v>2.5b</v>
      </c>
      <c r="B38" s="5" t="s">
        <v>31</v>
      </c>
    </row>
    <row r="39" spans="1:2" x14ac:dyDescent="0.25">
      <c r="A39" s="7" t="str">
        <f>HYPERLINK("#'2.6a'!A3", "2.6a")</f>
        <v>2.6a</v>
      </c>
      <c r="B39" s="5" t="s">
        <v>32</v>
      </c>
    </row>
    <row r="40" spans="1:2" x14ac:dyDescent="0.25">
      <c r="A40" s="7" t="str">
        <f>HYPERLINK("#'2.6b'!A3", "2.6b")</f>
        <v>2.6b</v>
      </c>
      <c r="B40" s="5" t="s">
        <v>33</v>
      </c>
    </row>
    <row r="41" spans="1:2" x14ac:dyDescent="0.25">
      <c r="A41" s="7" t="str">
        <f>HYPERLINK("#'2.6c'!A3", "2.6c")</f>
        <v>2.6c</v>
      </c>
      <c r="B41" s="5" t="s">
        <v>34</v>
      </c>
    </row>
    <row r="42" spans="1:2" x14ac:dyDescent="0.25">
      <c r="A42" s="7" t="str">
        <f>HYPERLINK("#'2.6d'!A3", "2.6d")</f>
        <v>2.6d</v>
      </c>
      <c r="B42" s="5" t="s">
        <v>35</v>
      </c>
    </row>
    <row r="43" spans="1:2" x14ac:dyDescent="0.25">
      <c r="A43" s="7" t="str">
        <f>HYPERLINK("#'3.1a'!A3", "3.1a")</f>
        <v>3.1a</v>
      </c>
      <c r="B43" s="5" t="s">
        <v>36</v>
      </c>
    </row>
    <row r="44" spans="1:2" x14ac:dyDescent="0.25">
      <c r="A44" s="7" t="str">
        <f>HYPERLINK("#'3.1b'!A3", "3.1b")</f>
        <v>3.1b</v>
      </c>
      <c r="B44" s="5" t="s">
        <v>37</v>
      </c>
    </row>
    <row r="45" spans="1:2" x14ac:dyDescent="0.25">
      <c r="A45" s="7" t="str">
        <f>HYPERLINK("#'3.2a'!A3", "3.2a")</f>
        <v>3.2a</v>
      </c>
      <c r="B45" s="5" t="s">
        <v>38</v>
      </c>
    </row>
    <row r="46" spans="1:2" x14ac:dyDescent="0.25">
      <c r="A46" s="7" t="str">
        <f>HYPERLINK("#'3.2b'!A3", "3.2b")</f>
        <v>3.2b</v>
      </c>
      <c r="B46" s="5" t="s">
        <v>39</v>
      </c>
    </row>
    <row r="47" spans="1:2" x14ac:dyDescent="0.25">
      <c r="A47" s="7" t="str">
        <f>HYPERLINK("#'4.1a'!A3", "4.1a")</f>
        <v>4.1a</v>
      </c>
      <c r="B47" s="5" t="s">
        <v>40</v>
      </c>
    </row>
    <row r="48" spans="1:2" x14ac:dyDescent="0.25">
      <c r="A48" s="7" t="str">
        <f>HYPERLINK("#'4.1b'!A3", "4.1b")</f>
        <v>4.1b</v>
      </c>
      <c r="B48" s="5" t="s">
        <v>41</v>
      </c>
    </row>
    <row r="49" spans="1:2" x14ac:dyDescent="0.25">
      <c r="A49" s="7" t="str">
        <f>HYPERLINK("#'4.2a'!A3", "4.2a")</f>
        <v>4.2a</v>
      </c>
      <c r="B49" s="5" t="s">
        <v>36</v>
      </c>
    </row>
    <row r="50" spans="1:2" x14ac:dyDescent="0.25">
      <c r="A50" s="7" t="str">
        <f>HYPERLINK("#'4.2b'!A3", "4.2b")</f>
        <v>4.2b</v>
      </c>
      <c r="B50" s="5" t="s">
        <v>38</v>
      </c>
    </row>
    <row r="51" spans="1:2" x14ac:dyDescent="0.25">
      <c r="A51" s="7" t="str">
        <f>HYPERLINK("#'B.1a'!A3", "B.1a")</f>
        <v>B.1a</v>
      </c>
      <c r="B51" s="5" t="s">
        <v>40</v>
      </c>
    </row>
    <row r="52" spans="1:2" x14ac:dyDescent="0.25">
      <c r="A52" s="7" t="str">
        <f>HYPERLINK("#'B.1b'!A3", "B.1b")</f>
        <v>B.1b</v>
      </c>
      <c r="B52" s="5" t="s">
        <v>41</v>
      </c>
    </row>
    <row r="53" spans="1:2" x14ac:dyDescent="0.25">
      <c r="A53" s="186" t="str">
        <f>HYPERLINK("#'B.2a'!A3", "B.2a")</f>
        <v>B.2a</v>
      </c>
      <c r="B53" s="5" t="s">
        <v>36</v>
      </c>
    </row>
    <row r="54" spans="1:2" x14ac:dyDescent="0.25">
      <c r="A54" s="186" t="str">
        <f>HYPERLINK("#'B.2b'!A3", "B.2b")</f>
        <v>B.2b</v>
      </c>
      <c r="B54" s="5" t="s">
        <v>38</v>
      </c>
    </row>
    <row r="55" spans="1:2" x14ac:dyDescent="0.25">
      <c r="A55" s="7" t="str">
        <f>HYPERLINK("#'W01_bbp_kw_nl'!A3", "W01_bbp_kw_nl")</f>
        <v>W01_bbp_kw_nl</v>
      </c>
      <c r="B55" s="5" t="s">
        <v>44</v>
      </c>
    </row>
    <row r="56" spans="1:2" x14ac:dyDescent="0.25">
      <c r="A56" s="7" t="str">
        <f>HYPERLINK("#'W02_fc_bbp_nl'!A3", "W02_fc_bbp_nl")</f>
        <v>W02_fc_bbp_nl</v>
      </c>
      <c r="B56" s="5" t="s">
        <v>45</v>
      </c>
    </row>
    <row r="57" spans="1:2" x14ac:dyDescent="0.25">
      <c r="A57" s="7" t="str">
        <f>HYPERLINK("#'W03_fc_hicp_nl'!A3", "W03_fc_hicp_nl")</f>
        <v>W03_fc_hicp_nl</v>
      </c>
      <c r="B57" s="5" t="s">
        <v>46</v>
      </c>
    </row>
    <row r="58" spans="1:2" x14ac:dyDescent="0.25">
      <c r="A58" s="7" t="str">
        <f>HYPERLINK("#'W04_fc_werkl_nl'!A3", "W04_fc_werkl_nl")</f>
        <v>W04_fc_werkl_nl</v>
      </c>
      <c r="B58" s="5" t="s">
        <v>41</v>
      </c>
    </row>
    <row r="59" spans="1:2" x14ac:dyDescent="0.25">
      <c r="A59" s="8" t="str">
        <f>HYPERLINK("#'W05_fc_emu_nl'!A3", "W05_fc_emu_nl")</f>
        <v>W05_fc_emu_nl</v>
      </c>
      <c r="B59" s="6" t="s">
        <v>36</v>
      </c>
    </row>
  </sheetData>
  <pageMargins left="0.7" right="0.7" top="0.75" bottom="0.75" header="0.3" footer="0.3"/>
  <pageSetup paperSize="9" orientation="portrait" horizontalDpi="300" verticalDpi="30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20"/>
  <sheetViews>
    <sheetView workbookViewId="0">
      <selection sqref="A1:B1"/>
    </sheetView>
  </sheetViews>
  <sheetFormatPr defaultRowHeight="15" x14ac:dyDescent="0.25"/>
  <cols>
    <col min="1" max="1" width="11.7109375" customWidth="1"/>
    <col min="2" max="2" width="21.7109375" customWidth="1"/>
    <col min="4" max="4" width="12.7109375" customWidth="1"/>
    <col min="5" max="5" width="34.7109375" customWidth="1"/>
  </cols>
  <sheetData>
    <row r="1" spans="1:5" ht="15.75" x14ac:dyDescent="0.25">
      <c r="A1" s="190" t="s">
        <v>52</v>
      </c>
      <c r="B1" s="191"/>
      <c r="D1" s="190" t="s">
        <v>53</v>
      </c>
      <c r="E1" s="191"/>
    </row>
    <row r="2" spans="1:5" x14ac:dyDescent="0.25">
      <c r="A2" s="9" t="s">
        <v>51</v>
      </c>
      <c r="B2" s="9" t="s">
        <v>80</v>
      </c>
      <c r="D2" s="16" t="s">
        <v>54</v>
      </c>
      <c r="E2" s="10" t="s">
        <v>9</v>
      </c>
    </row>
    <row r="3" spans="1:5" x14ac:dyDescent="0.25">
      <c r="A3" s="37">
        <v>2019.75</v>
      </c>
      <c r="B3" s="37">
        <v>100.690747250897</v>
      </c>
      <c r="D3" s="16" t="s">
        <v>55</v>
      </c>
      <c r="E3" s="11"/>
    </row>
    <row r="4" spans="1:5" x14ac:dyDescent="0.25">
      <c r="A4" s="36">
        <v>2019.8333333333301</v>
      </c>
      <c r="B4" s="36">
        <v>99.606365133857395</v>
      </c>
      <c r="D4" s="16" t="s">
        <v>56</v>
      </c>
      <c r="E4" s="11" t="s">
        <v>81</v>
      </c>
    </row>
    <row r="5" spans="1:5" x14ac:dyDescent="0.25">
      <c r="A5" s="36">
        <v>2019.9166666666699</v>
      </c>
      <c r="B5" s="36">
        <v>99.702887615245999</v>
      </c>
      <c r="D5" s="16" t="s">
        <v>58</v>
      </c>
      <c r="E5" s="12"/>
    </row>
    <row r="6" spans="1:5" x14ac:dyDescent="0.25">
      <c r="A6" s="36">
        <v>2020</v>
      </c>
      <c r="B6" s="36">
        <v>98.017932285436501</v>
      </c>
    </row>
    <row r="7" spans="1:5" x14ac:dyDescent="0.25">
      <c r="A7" s="36">
        <v>2020.0833333333301</v>
      </c>
      <c r="B7" s="36">
        <v>98.004943333716298</v>
      </c>
      <c r="D7" s="17" t="str">
        <f>HYPERLINK("#'OVERZICHT'!A1", "Link naar overzicht")</f>
        <v>Link naar overzicht</v>
      </c>
    </row>
    <row r="8" spans="1:5" x14ac:dyDescent="0.25">
      <c r="A8" s="36">
        <v>2020.1666666666699</v>
      </c>
      <c r="B8" s="36">
        <v>95.905553872653101</v>
      </c>
    </row>
    <row r="9" spans="1:5" x14ac:dyDescent="0.25">
      <c r="A9" s="36">
        <v>2020.25</v>
      </c>
      <c r="B9" s="36">
        <v>84.467926333884805</v>
      </c>
    </row>
    <row r="10" spans="1:5" x14ac:dyDescent="0.25">
      <c r="A10" s="36">
        <v>2020.3333333333301</v>
      </c>
      <c r="B10" s="36">
        <v>83.973906260208906</v>
      </c>
    </row>
    <row r="11" spans="1:5" x14ac:dyDescent="0.25">
      <c r="A11" s="36">
        <v>2020.4166666666699</v>
      </c>
      <c r="B11" s="36">
        <v>90.495696680275501</v>
      </c>
    </row>
    <row r="12" spans="1:5" x14ac:dyDescent="0.25">
      <c r="A12" s="36">
        <v>2020.5</v>
      </c>
      <c r="B12" s="36">
        <v>94.388526774307493</v>
      </c>
    </row>
    <row r="13" spans="1:5" x14ac:dyDescent="0.25">
      <c r="A13" s="36">
        <v>2020.5833333333301</v>
      </c>
      <c r="B13" s="36">
        <v>96.247548368817704</v>
      </c>
    </row>
    <row r="14" spans="1:5" x14ac:dyDescent="0.25">
      <c r="A14" s="36">
        <v>2020.6666666666699</v>
      </c>
      <c r="B14" s="36">
        <v>98.731734764919096</v>
      </c>
    </row>
    <row r="15" spans="1:5" x14ac:dyDescent="0.25">
      <c r="A15" s="36">
        <v>2020.75</v>
      </c>
      <c r="B15" s="36">
        <v>99.118994128723301</v>
      </c>
    </row>
    <row r="16" spans="1:5" x14ac:dyDescent="0.25">
      <c r="A16" s="36">
        <v>2020.8333333333301</v>
      </c>
      <c r="B16" s="36">
        <v>100.645272436526</v>
      </c>
    </row>
    <row r="17" spans="1:2" x14ac:dyDescent="0.25">
      <c r="A17" s="36">
        <v>2020.9166666666599</v>
      </c>
      <c r="B17" s="36">
        <v>100.93109442092801</v>
      </c>
    </row>
    <row r="18" spans="1:2" x14ac:dyDescent="0.25">
      <c r="A18" s="36">
        <v>2021</v>
      </c>
      <c r="B18" s="36">
        <v>102.94909083792299</v>
      </c>
    </row>
    <row r="19" spans="1:2" x14ac:dyDescent="0.25">
      <c r="A19" s="36">
        <v>2021.0833333333301</v>
      </c>
      <c r="B19" s="36">
        <v>103.082750515043</v>
      </c>
    </row>
    <row r="20" spans="1:2" x14ac:dyDescent="0.25">
      <c r="A20" s="38">
        <v>2021.1666666666599</v>
      </c>
      <c r="B20" s="38">
        <v>105.321458450885</v>
      </c>
    </row>
  </sheetData>
  <mergeCells count="2">
    <mergeCell ref="A1:B1"/>
    <mergeCell ref="D1:E1"/>
  </mergeCells>
  <pageMargins left="0.7" right="0.7" top="0.75" bottom="0.75" header="0.3" footer="0.3"/>
  <pageSetup paperSize="9" orientation="portrait" horizontalDpi="300" verticalDpi="30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19"/>
  <sheetViews>
    <sheetView workbookViewId="0">
      <selection sqref="A1:C1"/>
    </sheetView>
  </sheetViews>
  <sheetFormatPr defaultRowHeight="15" x14ac:dyDescent="0.25"/>
  <cols>
    <col min="1" max="1" width="11.7109375" customWidth="1"/>
    <col min="2" max="2" width="14.7109375" customWidth="1"/>
    <col min="3" max="3" width="21.7109375" customWidth="1"/>
    <col min="5" max="5" width="12.7109375" customWidth="1"/>
    <col min="6" max="6" width="46.7109375" customWidth="1"/>
  </cols>
  <sheetData>
    <row r="1" spans="1:6" ht="15.75" x14ac:dyDescent="0.25">
      <c r="A1" s="190" t="s">
        <v>52</v>
      </c>
      <c r="B1" s="191"/>
      <c r="C1" s="191"/>
      <c r="E1" s="190" t="s">
        <v>53</v>
      </c>
      <c r="F1" s="191"/>
    </row>
    <row r="2" spans="1:6" x14ac:dyDescent="0.25">
      <c r="A2" s="9" t="s">
        <v>51</v>
      </c>
      <c r="B2" s="9" t="s">
        <v>82</v>
      </c>
      <c r="C2" s="9" t="s">
        <v>83</v>
      </c>
      <c r="E2" s="16" t="s">
        <v>54</v>
      </c>
      <c r="F2" s="10" t="s">
        <v>10</v>
      </c>
    </row>
    <row r="3" spans="1:6" x14ac:dyDescent="0.25">
      <c r="A3" s="40">
        <v>2020</v>
      </c>
      <c r="B3" s="40">
        <v>3.6639304189267801</v>
      </c>
      <c r="C3" s="40">
        <v>-0.81761856983371195</v>
      </c>
      <c r="E3" s="16" t="s">
        <v>55</v>
      </c>
      <c r="F3" s="11"/>
    </row>
    <row r="4" spans="1:6" x14ac:dyDescent="0.25">
      <c r="A4" s="39">
        <v>2020.0833333333301</v>
      </c>
      <c r="B4" s="39">
        <v>-3.1807609061167601</v>
      </c>
      <c r="C4" s="39">
        <v>1.39532862574687</v>
      </c>
      <c r="E4" s="16" t="s">
        <v>56</v>
      </c>
      <c r="F4" s="11" t="s">
        <v>84</v>
      </c>
    </row>
    <row r="5" spans="1:6" x14ac:dyDescent="0.25">
      <c r="A5" s="39">
        <v>2020.1666666666699</v>
      </c>
      <c r="B5" s="39">
        <v>-61.841049063800497</v>
      </c>
      <c r="C5" s="39">
        <v>-44.124811463046797</v>
      </c>
      <c r="E5" s="16" t="s">
        <v>58</v>
      </c>
      <c r="F5" s="12"/>
    </row>
    <row r="6" spans="1:6" x14ac:dyDescent="0.25">
      <c r="A6" s="39">
        <v>2020.25</v>
      </c>
      <c r="B6" s="39">
        <v>-96.1242759111814</v>
      </c>
      <c r="C6" s="39">
        <v>-91.202650978046606</v>
      </c>
    </row>
    <row r="7" spans="1:6" x14ac:dyDescent="0.25">
      <c r="A7" s="39">
        <v>2020.3333333333301</v>
      </c>
      <c r="B7" s="39">
        <v>-90.512293085173198</v>
      </c>
      <c r="C7" s="39">
        <v>-89.846011125831197</v>
      </c>
      <c r="E7" s="17" t="str">
        <f>HYPERLINK("#'OVERZICHT'!A1", "Link naar overzicht")</f>
        <v>Link naar overzicht</v>
      </c>
    </row>
    <row r="8" spans="1:6" x14ac:dyDescent="0.25">
      <c r="A8" s="39">
        <v>2020.4166666666699</v>
      </c>
      <c r="B8" s="39">
        <v>-76.206050155330701</v>
      </c>
      <c r="C8" s="39">
        <v>-84.197975897799395</v>
      </c>
    </row>
    <row r="9" spans="1:6" x14ac:dyDescent="0.25">
      <c r="A9" s="39">
        <v>2020.5</v>
      </c>
      <c r="B9" s="39">
        <v>-54.493576659270701</v>
      </c>
      <c r="C9" s="39">
        <v>-63.533321388654301</v>
      </c>
    </row>
    <row r="10" spans="1:6" x14ac:dyDescent="0.25">
      <c r="A10" s="39">
        <v>2020.5833333333301</v>
      </c>
      <c r="B10" s="39">
        <v>-38.285099862711498</v>
      </c>
      <c r="C10" s="39">
        <v>-53.3650806423801</v>
      </c>
    </row>
    <row r="11" spans="1:6" x14ac:dyDescent="0.25">
      <c r="A11" s="39">
        <v>2020.6666666666699</v>
      </c>
      <c r="B11" s="39">
        <v>-42.463568147331898</v>
      </c>
      <c r="C11" s="39">
        <v>-58.7163836780949</v>
      </c>
    </row>
    <row r="12" spans="1:6" x14ac:dyDescent="0.25">
      <c r="A12" s="39">
        <v>2020.75</v>
      </c>
      <c r="B12" s="39">
        <v>-51.513331156053802</v>
      </c>
      <c r="C12" s="39">
        <v>-61.556181130861397</v>
      </c>
    </row>
    <row r="13" spans="1:6" x14ac:dyDescent="0.25">
      <c r="A13" s="39">
        <v>2020.8333333333301</v>
      </c>
      <c r="B13" s="39">
        <v>-79.062140390500005</v>
      </c>
      <c r="C13" s="39">
        <v>-68.267951665614405</v>
      </c>
    </row>
    <row r="14" spans="1:6" x14ac:dyDescent="0.25">
      <c r="A14" s="39">
        <v>2020.9166666666699</v>
      </c>
      <c r="B14" s="39">
        <v>-81.8893166745152</v>
      </c>
      <c r="C14" s="39">
        <v>-66.885334327517597</v>
      </c>
    </row>
    <row r="15" spans="1:6" x14ac:dyDescent="0.25">
      <c r="A15" s="39">
        <v>2021</v>
      </c>
      <c r="B15" s="39">
        <v>-82.455566308708995</v>
      </c>
      <c r="C15" s="39">
        <v>-68.331513038492702</v>
      </c>
    </row>
    <row r="16" spans="1:6" x14ac:dyDescent="0.25">
      <c r="A16" s="39">
        <v>2021.0833333333301</v>
      </c>
      <c r="B16" s="39">
        <v>-81.796182119834697</v>
      </c>
      <c r="C16" s="39">
        <v>-72.6242259641499</v>
      </c>
    </row>
    <row r="17" spans="1:3" x14ac:dyDescent="0.25">
      <c r="A17" s="39">
        <v>2021.1666666666699</v>
      </c>
      <c r="B17" s="39"/>
      <c r="C17" s="39">
        <v>-71.345022624434407</v>
      </c>
    </row>
    <row r="18" spans="1:3" x14ac:dyDescent="0.25">
      <c r="A18" s="39">
        <v>2021.25</v>
      </c>
      <c r="B18" s="39"/>
      <c r="C18" s="39">
        <v>-70.301449066124903</v>
      </c>
    </row>
    <row r="19" spans="1:3" x14ac:dyDescent="0.25">
      <c r="A19" s="41">
        <v>2021.3333333333301</v>
      </c>
      <c r="B19" s="41"/>
      <c r="C19" s="41">
        <v>-66.540222326003999</v>
      </c>
    </row>
  </sheetData>
  <mergeCells count="2">
    <mergeCell ref="A1:C1"/>
    <mergeCell ref="E1:F1"/>
  </mergeCells>
  <pageMargins left="0.7" right="0.7" top="0.75" bottom="0.75" header="0.3" footer="0.3"/>
  <pageSetup paperSize="9" orientation="portrait" horizontalDpi="300" verticalDpi="30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31"/>
  <sheetViews>
    <sheetView workbookViewId="0">
      <selection activeCell="F7" sqref="F7"/>
    </sheetView>
  </sheetViews>
  <sheetFormatPr defaultRowHeight="15" x14ac:dyDescent="0.25"/>
  <cols>
    <col min="1" max="2" width="11.7109375" customWidth="1"/>
    <col min="3" max="3" width="16.7109375" customWidth="1"/>
    <col min="4" max="4" width="25.7109375" customWidth="1"/>
    <col min="6" max="6" width="12.7109375" customWidth="1"/>
    <col min="7" max="7" width="42.7109375" customWidth="1"/>
  </cols>
  <sheetData>
    <row r="1" spans="1:7" ht="15.75" x14ac:dyDescent="0.25">
      <c r="A1" s="190" t="s">
        <v>52</v>
      </c>
      <c r="B1" s="191"/>
      <c r="C1" s="191"/>
      <c r="D1" s="191"/>
      <c r="F1" s="190" t="s">
        <v>53</v>
      </c>
      <c r="G1" s="191"/>
    </row>
    <row r="2" spans="1:7" x14ac:dyDescent="0.25">
      <c r="A2" s="9" t="s">
        <v>51</v>
      </c>
      <c r="B2" s="9" t="s">
        <v>85</v>
      </c>
      <c r="C2" s="9" t="s">
        <v>86</v>
      </c>
      <c r="D2" s="9" t="s">
        <v>87</v>
      </c>
      <c r="F2" s="16" t="s">
        <v>54</v>
      </c>
      <c r="G2" s="10" t="s">
        <v>11</v>
      </c>
    </row>
    <row r="3" spans="1:7" x14ac:dyDescent="0.25">
      <c r="A3" s="43">
        <v>2019</v>
      </c>
      <c r="B3" s="43">
        <v>93.073645039313405</v>
      </c>
      <c r="C3" s="43">
        <v>100.97806984029999</v>
      </c>
      <c r="D3" s="43">
        <v>94.599144473575294</v>
      </c>
      <c r="F3" s="16" t="s">
        <v>55</v>
      </c>
      <c r="G3" s="11"/>
    </row>
    <row r="4" spans="1:7" x14ac:dyDescent="0.25">
      <c r="A4" s="42">
        <v>2019.0833333333301</v>
      </c>
      <c r="B4" s="42">
        <v>101.50051017345901</v>
      </c>
      <c r="C4" s="42">
        <v>100.64567891801001</v>
      </c>
      <c r="D4" s="42">
        <v>102.704567407203</v>
      </c>
      <c r="F4" s="16" t="s">
        <v>56</v>
      </c>
      <c r="G4" s="11" t="s">
        <v>88</v>
      </c>
    </row>
    <row r="5" spans="1:7" x14ac:dyDescent="0.25">
      <c r="A5" s="42">
        <v>2019.1666666666699</v>
      </c>
      <c r="B5" s="42">
        <v>105.425844787228</v>
      </c>
      <c r="C5" s="42">
        <v>98.376251241690198</v>
      </c>
      <c r="D5" s="42">
        <v>102.696288119222</v>
      </c>
      <c r="F5" s="16" t="s">
        <v>58</v>
      </c>
      <c r="G5" s="12"/>
    </row>
    <row r="6" spans="1:7" x14ac:dyDescent="0.25">
      <c r="A6" s="42">
        <v>2019.25</v>
      </c>
      <c r="B6" s="42">
        <v>114.122801752596</v>
      </c>
      <c r="C6" s="42">
        <v>98.284557194162105</v>
      </c>
      <c r="D6" s="42">
        <v>104.09548778804999</v>
      </c>
    </row>
    <row r="7" spans="1:7" x14ac:dyDescent="0.25">
      <c r="A7" s="42">
        <v>2019.3333333333301</v>
      </c>
      <c r="B7" s="42">
        <v>114.55494868255199</v>
      </c>
      <c r="C7" s="42">
        <v>97.482234278291401</v>
      </c>
      <c r="D7" s="42">
        <v>102.60521595142799</v>
      </c>
      <c r="F7" s="17" t="str">
        <f>HYPERLINK("#'OVERZICHT'!A1", "Link naar overzicht")</f>
        <v>Link naar overzicht</v>
      </c>
    </row>
    <row r="8" spans="1:7" x14ac:dyDescent="0.25">
      <c r="A8" s="42">
        <v>2019.4166666666699</v>
      </c>
      <c r="B8" s="42">
        <v>102.364804033371</v>
      </c>
      <c r="C8" s="42">
        <v>102.98387712997599</v>
      </c>
      <c r="D8" s="42">
        <v>103.30067614185199</v>
      </c>
    </row>
    <row r="9" spans="1:7" x14ac:dyDescent="0.25">
      <c r="A9" s="42">
        <v>2019.5</v>
      </c>
      <c r="B9" s="42">
        <v>102.616889742512</v>
      </c>
      <c r="C9" s="42">
        <v>103.02972415374001</v>
      </c>
      <c r="D9" s="42">
        <v>110.189043742238</v>
      </c>
    </row>
    <row r="10" spans="1:7" x14ac:dyDescent="0.25">
      <c r="A10" s="42">
        <v>2019.5833333333301</v>
      </c>
      <c r="B10" s="42">
        <v>95.576496008642906</v>
      </c>
      <c r="C10" s="42">
        <v>98.616948116451397</v>
      </c>
      <c r="D10" s="42">
        <v>100.49399751621399</v>
      </c>
    </row>
    <row r="11" spans="1:7" x14ac:dyDescent="0.25">
      <c r="A11" s="42">
        <v>2019.6666666666699</v>
      </c>
      <c r="B11" s="42">
        <v>102.796950963328</v>
      </c>
      <c r="C11" s="42">
        <v>99.659967907083399</v>
      </c>
      <c r="D11" s="42">
        <v>102.240927280254</v>
      </c>
    </row>
    <row r="12" spans="1:7" x14ac:dyDescent="0.25">
      <c r="A12" s="42">
        <v>2019.75</v>
      </c>
      <c r="B12" s="42">
        <v>97.269071484304703</v>
      </c>
      <c r="C12" s="42">
        <v>102.98387712997599</v>
      </c>
      <c r="D12" s="42">
        <v>100.344970332551</v>
      </c>
    </row>
    <row r="13" spans="1:7" x14ac:dyDescent="0.25">
      <c r="A13" s="42">
        <v>2019.8333333333301</v>
      </c>
      <c r="B13" s="42">
        <v>103.193085649121</v>
      </c>
      <c r="C13" s="42">
        <v>106.147321769695</v>
      </c>
      <c r="D13" s="42">
        <v>98.391058368980296</v>
      </c>
    </row>
    <row r="14" spans="1:7" x14ac:dyDescent="0.25">
      <c r="A14" s="42">
        <v>2019.9166666666699</v>
      </c>
      <c r="B14" s="42">
        <v>109.117099813937</v>
      </c>
      <c r="C14" s="42">
        <v>109.746313135172</v>
      </c>
      <c r="D14" s="42">
        <v>101.727611425417</v>
      </c>
    </row>
    <row r="15" spans="1:7" x14ac:dyDescent="0.25">
      <c r="A15" s="42">
        <v>2020</v>
      </c>
      <c r="B15" s="42">
        <v>103.499189724506</v>
      </c>
      <c r="C15" s="42">
        <v>110.124551081226</v>
      </c>
      <c r="D15" s="42">
        <v>103.226162550021</v>
      </c>
    </row>
    <row r="16" spans="1:7" x14ac:dyDescent="0.25">
      <c r="A16" s="42">
        <v>2020.0833333333301</v>
      </c>
      <c r="B16" s="42">
        <v>91.831222615689299</v>
      </c>
      <c r="C16" s="42">
        <v>108.542828761366</v>
      </c>
      <c r="D16" s="42">
        <v>99.045122119497705</v>
      </c>
    </row>
    <row r="17" spans="1:4" x14ac:dyDescent="0.25">
      <c r="A17" s="42">
        <v>2020.1666666666699</v>
      </c>
      <c r="B17" s="42">
        <v>52.0376928155573</v>
      </c>
      <c r="C17" s="42">
        <v>105.104301979063</v>
      </c>
      <c r="D17" s="42">
        <v>95.584379743342097</v>
      </c>
    </row>
    <row r="18" spans="1:4" x14ac:dyDescent="0.25">
      <c r="A18" s="42">
        <v>2020.25</v>
      </c>
      <c r="B18" s="42">
        <v>30.718444271052199</v>
      </c>
      <c r="C18" s="42">
        <v>103.728891266142</v>
      </c>
      <c r="D18" s="42">
        <v>90.318752587277501</v>
      </c>
    </row>
    <row r="19" spans="1:4" x14ac:dyDescent="0.25">
      <c r="A19" s="42">
        <v>2020.3333333333301</v>
      </c>
      <c r="B19" s="42">
        <v>48.4184622771742</v>
      </c>
      <c r="C19" s="42">
        <v>101.413616566058</v>
      </c>
      <c r="D19" s="42">
        <v>93.282737684559095</v>
      </c>
    </row>
    <row r="20" spans="1:4" x14ac:dyDescent="0.25">
      <c r="A20" s="42">
        <v>2020.4166666666699</v>
      </c>
      <c r="B20" s="42">
        <v>64.389892563471605</v>
      </c>
      <c r="C20" s="42">
        <v>99.499503323909195</v>
      </c>
      <c r="D20" s="42">
        <v>98.680833448323398</v>
      </c>
    </row>
    <row r="21" spans="1:4" x14ac:dyDescent="0.25">
      <c r="A21" s="42">
        <v>2020.5</v>
      </c>
      <c r="B21" s="42">
        <v>67.865074125202597</v>
      </c>
      <c r="C21" s="42">
        <v>99.086880110032894</v>
      </c>
      <c r="D21" s="42">
        <v>102.92810818269599</v>
      </c>
    </row>
    <row r="22" spans="1:4" x14ac:dyDescent="0.25">
      <c r="A22" s="42">
        <v>2020.5833333333301</v>
      </c>
      <c r="B22" s="42">
        <v>68.135165956425197</v>
      </c>
      <c r="C22" s="42">
        <v>100.38205853136699</v>
      </c>
      <c r="D22" s="42">
        <v>109.81647578308301</v>
      </c>
    </row>
    <row r="23" spans="1:4" x14ac:dyDescent="0.25">
      <c r="A23" s="42">
        <v>2020.6666666666699</v>
      </c>
      <c r="B23" s="42">
        <v>62.4992497449133</v>
      </c>
      <c r="C23" s="42">
        <v>107.006953465271</v>
      </c>
      <c r="D23" s="42">
        <v>115.827238857458</v>
      </c>
    </row>
    <row r="24" spans="1:4" x14ac:dyDescent="0.25">
      <c r="A24" s="42">
        <v>2020.75</v>
      </c>
      <c r="B24" s="42">
        <v>61.472900786267303</v>
      </c>
      <c r="C24" s="42">
        <v>110.28501566440001</v>
      </c>
      <c r="D24" s="42">
        <v>115.04898578722199</v>
      </c>
    </row>
    <row r="25" spans="1:4" x14ac:dyDescent="0.25">
      <c r="A25" s="42">
        <v>2020.8333333333301</v>
      </c>
      <c r="B25" s="42">
        <v>64.948082347998294</v>
      </c>
      <c r="C25" s="42">
        <v>115.809582027967</v>
      </c>
      <c r="D25" s="42">
        <v>113.045398095764</v>
      </c>
    </row>
    <row r="26" spans="1:4" x14ac:dyDescent="0.25">
      <c r="A26" s="42">
        <v>2020.9166666666599</v>
      </c>
      <c r="B26" s="42">
        <v>74.041173999159696</v>
      </c>
      <c r="C26" s="42">
        <v>116.898448842363</v>
      </c>
      <c r="D26" s="42">
        <v>125.29874430799001</v>
      </c>
    </row>
    <row r="27" spans="1:4" x14ac:dyDescent="0.25">
      <c r="A27" s="42">
        <v>2021</v>
      </c>
      <c r="B27" s="42">
        <v>80.7934697797251</v>
      </c>
      <c r="C27" s="42">
        <v>125.895927256056</v>
      </c>
      <c r="D27" s="42">
        <v>134.71229474265201</v>
      </c>
    </row>
    <row r="28" spans="1:4" x14ac:dyDescent="0.25">
      <c r="A28" s="42">
        <v>2021.0833333333301</v>
      </c>
      <c r="B28" s="42">
        <v>92.695516475601707</v>
      </c>
      <c r="C28" s="42">
        <v>129.08229540765601</v>
      </c>
      <c r="D28" s="42">
        <v>138.280667862564</v>
      </c>
    </row>
    <row r="29" spans="1:4" x14ac:dyDescent="0.25">
      <c r="A29" s="42">
        <v>2021.1666666666599</v>
      </c>
      <c r="B29" s="42">
        <v>98.979653082047903</v>
      </c>
      <c r="C29" s="42">
        <v>131.56949644685599</v>
      </c>
      <c r="D29" s="42">
        <v>146.816613771216</v>
      </c>
    </row>
    <row r="30" spans="1:4" x14ac:dyDescent="0.25">
      <c r="A30" s="42">
        <v>2021.25</v>
      </c>
      <c r="B30" s="42">
        <v>97.395114338875203</v>
      </c>
      <c r="C30" s="42">
        <v>133.93061817070401</v>
      </c>
      <c r="D30" s="42">
        <v>151.70139368014301</v>
      </c>
    </row>
    <row r="31" spans="1:4" x14ac:dyDescent="0.25">
      <c r="A31" s="44">
        <v>2021.3333333333301</v>
      </c>
      <c r="B31" s="44">
        <v>101.536522417622</v>
      </c>
      <c r="C31" s="44">
        <v>140.78474822342801</v>
      </c>
      <c r="D31" s="44">
        <v>170.95901752449299</v>
      </c>
    </row>
  </sheetData>
  <mergeCells count="2">
    <mergeCell ref="A1:D1"/>
    <mergeCell ref="F1:G1"/>
  </mergeCells>
  <pageMargins left="0.7" right="0.7" top="0.75" bottom="0.75" header="0.3" footer="0.3"/>
  <pageSetup paperSize="9" orientation="portrait" horizontalDpi="300" verticalDpi="30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1"/>
  <sheetViews>
    <sheetView workbookViewId="0">
      <selection sqref="A1:C1"/>
    </sheetView>
  </sheetViews>
  <sheetFormatPr defaultRowHeight="15" x14ac:dyDescent="0.25"/>
  <cols>
    <col min="1" max="1" width="11.7109375" customWidth="1"/>
    <col min="2" max="2" width="9.7109375" customWidth="1"/>
    <col min="3" max="3" width="16.7109375" customWidth="1"/>
    <col min="5" max="5" width="12.7109375" customWidth="1"/>
    <col min="6" max="6" width="35.7109375" customWidth="1"/>
  </cols>
  <sheetData>
    <row r="1" spans="1:6" ht="15.75" x14ac:dyDescent="0.25">
      <c r="A1" s="190" t="s">
        <v>52</v>
      </c>
      <c r="B1" s="191"/>
      <c r="C1" s="191"/>
      <c r="E1" s="190" t="s">
        <v>53</v>
      </c>
      <c r="F1" s="191"/>
    </row>
    <row r="2" spans="1:6" x14ac:dyDescent="0.25">
      <c r="A2" s="9" t="s">
        <v>51</v>
      </c>
      <c r="B2" s="9" t="s">
        <v>72</v>
      </c>
      <c r="C2" s="9" t="s">
        <v>49</v>
      </c>
      <c r="E2" s="16" t="s">
        <v>54</v>
      </c>
      <c r="F2" s="10" t="s">
        <v>12</v>
      </c>
    </row>
    <row r="3" spans="1:6" x14ac:dyDescent="0.25">
      <c r="A3" s="46">
        <v>2019</v>
      </c>
      <c r="B3" s="46">
        <v>0.17680000000000001</v>
      </c>
      <c r="C3" s="46">
        <v>2.7099000000000002</v>
      </c>
      <c r="E3" s="16" t="s">
        <v>55</v>
      </c>
      <c r="F3" s="11"/>
    </row>
    <row r="4" spans="1:6" x14ac:dyDescent="0.25">
      <c r="A4" s="45">
        <v>2019.0833333333301</v>
      </c>
      <c r="B4" s="45">
        <v>0.12770000000000001</v>
      </c>
      <c r="C4" s="45">
        <v>2.6772</v>
      </c>
      <c r="E4" s="16" t="s">
        <v>56</v>
      </c>
      <c r="F4" s="11" t="s">
        <v>89</v>
      </c>
    </row>
    <row r="5" spans="1:6" x14ac:dyDescent="0.25">
      <c r="A5" s="45">
        <v>2019.1666666666699</v>
      </c>
      <c r="B5" s="45">
        <v>5.5100000000000003E-2</v>
      </c>
      <c r="C5" s="45">
        <v>2.5726</v>
      </c>
      <c r="E5" s="16" t="s">
        <v>58</v>
      </c>
      <c r="F5" s="12"/>
    </row>
    <row r="6" spans="1:6" x14ac:dyDescent="0.25">
      <c r="A6" s="45">
        <v>2019.25</v>
      </c>
      <c r="B6" s="45">
        <v>1.01E-2</v>
      </c>
      <c r="C6" s="45">
        <v>2.5318999999999998</v>
      </c>
    </row>
    <row r="7" spans="1:6" x14ac:dyDescent="0.25">
      <c r="A7" s="45">
        <v>2019.3333333333301</v>
      </c>
      <c r="B7" s="45">
        <v>-8.0500000000000002E-2</v>
      </c>
      <c r="C7" s="45">
        <v>2.3917999999999999</v>
      </c>
      <c r="E7" s="17" t="str">
        <f>HYPERLINK("#'OVERZICHT'!A1", "Link naar overzicht")</f>
        <v>Link naar overzicht</v>
      </c>
    </row>
    <row r="8" spans="1:6" x14ac:dyDescent="0.25">
      <c r="A8" s="45">
        <v>2019.4166666666699</v>
      </c>
      <c r="B8" s="45">
        <v>-0.26729999999999998</v>
      </c>
      <c r="C8" s="45">
        <v>2.0708000000000002</v>
      </c>
    </row>
    <row r="9" spans="1:6" x14ac:dyDescent="0.25">
      <c r="A9" s="45">
        <v>2019.5</v>
      </c>
      <c r="B9" s="45">
        <v>-0.3664</v>
      </c>
      <c r="C9" s="45">
        <v>2.0497999999999998</v>
      </c>
    </row>
    <row r="10" spans="1:6" x14ac:dyDescent="0.25">
      <c r="A10" s="45">
        <v>2019.5833333333301</v>
      </c>
      <c r="B10" s="45">
        <v>-0.62419999999999998</v>
      </c>
      <c r="C10" s="45">
        <v>1.623</v>
      </c>
    </row>
    <row r="11" spans="1:6" x14ac:dyDescent="0.25">
      <c r="A11" s="45">
        <v>2019.6666666666699</v>
      </c>
      <c r="B11" s="45">
        <v>-0.57040000000000002</v>
      </c>
      <c r="C11" s="45">
        <v>1.6833</v>
      </c>
    </row>
    <row r="12" spans="1:6" x14ac:dyDescent="0.25">
      <c r="A12" s="45">
        <v>2019.75</v>
      </c>
      <c r="B12" s="45">
        <v>-0.44829999999999998</v>
      </c>
      <c r="C12" s="45">
        <v>1.7029000000000001</v>
      </c>
    </row>
    <row r="13" spans="1:6" x14ac:dyDescent="0.25">
      <c r="A13" s="45">
        <v>2019.8333333333301</v>
      </c>
      <c r="B13" s="45">
        <v>-0.32729999999999998</v>
      </c>
      <c r="C13" s="45">
        <v>1.8212999999999999</v>
      </c>
    </row>
    <row r="14" spans="1:6" x14ac:dyDescent="0.25">
      <c r="A14" s="45">
        <v>2019.9166666666699</v>
      </c>
      <c r="B14" s="45">
        <v>-0.26750000000000002</v>
      </c>
      <c r="C14" s="45">
        <v>1.8626</v>
      </c>
    </row>
    <row r="15" spans="1:6" x14ac:dyDescent="0.25">
      <c r="A15" s="45">
        <v>2020</v>
      </c>
      <c r="B15" s="45">
        <v>-0.29730000000000001</v>
      </c>
      <c r="C15" s="45">
        <v>1.7645999999999999</v>
      </c>
    </row>
    <row r="16" spans="1:6" x14ac:dyDescent="0.25">
      <c r="A16" s="45">
        <v>2020.0833333333301</v>
      </c>
      <c r="B16" s="45">
        <v>-0.43330000000000002</v>
      </c>
      <c r="C16" s="45">
        <v>1.5109999999999999</v>
      </c>
    </row>
    <row r="17" spans="1:3" x14ac:dyDescent="0.25">
      <c r="A17" s="45">
        <v>2020.1666666666699</v>
      </c>
      <c r="B17" s="45">
        <v>-0.52039999999999997</v>
      </c>
      <c r="C17" s="45">
        <v>0.86199999999999999</v>
      </c>
    </row>
    <row r="18" spans="1:3" x14ac:dyDescent="0.25">
      <c r="A18" s="45">
        <v>2020.25</v>
      </c>
      <c r="B18" s="45">
        <v>-0.42920000000000003</v>
      </c>
      <c r="C18" s="45">
        <v>0.65380000000000005</v>
      </c>
    </row>
    <row r="19" spans="1:3" x14ac:dyDescent="0.25">
      <c r="A19" s="45">
        <v>2020.3333333333301</v>
      </c>
      <c r="B19" s="45">
        <v>-0.50019999999999998</v>
      </c>
      <c r="C19" s="45">
        <v>0.66579999999999995</v>
      </c>
    </row>
    <row r="20" spans="1:3" x14ac:dyDescent="0.25">
      <c r="A20" s="45">
        <v>2020.4166666666699</v>
      </c>
      <c r="B20" s="45">
        <v>-0.41520000000000001</v>
      </c>
      <c r="C20" s="45">
        <v>0.72470000000000001</v>
      </c>
    </row>
    <row r="21" spans="1:3" x14ac:dyDescent="0.25">
      <c r="A21" s="45">
        <v>2020.5</v>
      </c>
      <c r="B21" s="45">
        <v>-0.49569999999999997</v>
      </c>
      <c r="C21" s="45">
        <v>0.61739999999999995</v>
      </c>
    </row>
    <row r="22" spans="1:3" x14ac:dyDescent="0.25">
      <c r="A22" s="45">
        <v>2020.5833333333301</v>
      </c>
      <c r="B22" s="45">
        <v>-0.49980000000000002</v>
      </c>
      <c r="C22" s="45">
        <v>0.6361</v>
      </c>
    </row>
    <row r="23" spans="1:3" x14ac:dyDescent="0.25">
      <c r="A23" s="45">
        <v>2020.6666666666699</v>
      </c>
      <c r="B23" s="45">
        <v>-0.48770000000000002</v>
      </c>
      <c r="C23" s="45">
        <v>0.67510000000000003</v>
      </c>
    </row>
    <row r="24" spans="1:3" x14ac:dyDescent="0.25">
      <c r="A24" s="45">
        <v>2020.75</v>
      </c>
      <c r="B24" s="45">
        <v>-0.57099999999999995</v>
      </c>
      <c r="C24" s="45">
        <v>0.7732</v>
      </c>
    </row>
    <row r="25" spans="1:3" x14ac:dyDescent="0.25">
      <c r="A25" s="45">
        <v>2020.8333333333301</v>
      </c>
      <c r="B25" s="45">
        <v>-0.57140000000000002</v>
      </c>
      <c r="C25" s="45">
        <v>0.86270000000000002</v>
      </c>
    </row>
    <row r="26" spans="1:3" x14ac:dyDescent="0.25">
      <c r="A26" s="45">
        <v>2020.9166666666599</v>
      </c>
      <c r="B26" s="45">
        <v>-0.57379999999999998</v>
      </c>
      <c r="C26" s="45">
        <v>0.92820000000000003</v>
      </c>
    </row>
    <row r="27" spans="1:3" x14ac:dyDescent="0.25">
      <c r="A27" s="45">
        <v>2021</v>
      </c>
      <c r="B27" s="45">
        <v>-0.55759999999999998</v>
      </c>
      <c r="C27" s="45">
        <v>1.0627</v>
      </c>
    </row>
    <row r="28" spans="1:3" x14ac:dyDescent="0.25">
      <c r="A28" s="45">
        <v>2021.0833333333301</v>
      </c>
      <c r="B28" s="45">
        <v>-0.42180000000000001</v>
      </c>
      <c r="C28" s="45">
        <v>1.238</v>
      </c>
    </row>
    <row r="29" spans="1:3" x14ac:dyDescent="0.25">
      <c r="A29" s="45">
        <v>2021.1666666666599</v>
      </c>
      <c r="B29" s="45">
        <v>-0.35339999999999999</v>
      </c>
      <c r="C29" s="45">
        <v>1.6088</v>
      </c>
    </row>
    <row r="30" spans="1:3" x14ac:dyDescent="0.25">
      <c r="A30" s="45">
        <v>2021.25</v>
      </c>
      <c r="B30" s="45">
        <v>-0.316</v>
      </c>
      <c r="C30" s="45">
        <v>1.6211</v>
      </c>
    </row>
    <row r="31" spans="1:3" x14ac:dyDescent="0.25">
      <c r="A31" s="47">
        <v>2021.3333333333301</v>
      </c>
      <c r="B31" s="47">
        <v>-0.1653</v>
      </c>
      <c r="C31" s="47">
        <v>1.6129</v>
      </c>
    </row>
  </sheetData>
  <mergeCells count="2">
    <mergeCell ref="A1:C1"/>
    <mergeCell ref="E1:F1"/>
  </mergeCells>
  <pageMargins left="0.7" right="0.7" top="0.75" bottom="0.75" header="0.3" footer="0.3"/>
  <pageSetup paperSize="9" orientation="portrait" horizontalDpi="300" verticalDpi="3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E165"/>
  <sheetViews>
    <sheetView workbookViewId="0">
      <selection sqref="A1:B1"/>
    </sheetView>
  </sheetViews>
  <sheetFormatPr defaultRowHeight="15" x14ac:dyDescent="0.25"/>
  <cols>
    <col min="1" max="1" width="11.7109375" customWidth="1"/>
    <col min="2" max="2" width="9.7109375" customWidth="1"/>
    <col min="4" max="4" width="12.7109375" customWidth="1"/>
    <col min="5" max="5" width="22.7109375" customWidth="1"/>
  </cols>
  <sheetData>
    <row r="1" spans="1:5" ht="15.75" x14ac:dyDescent="0.25">
      <c r="A1" s="190" t="s">
        <v>52</v>
      </c>
      <c r="B1" s="191"/>
      <c r="D1" s="190" t="s">
        <v>53</v>
      </c>
      <c r="E1" s="191"/>
    </row>
    <row r="2" spans="1:5" x14ac:dyDescent="0.25">
      <c r="A2" s="9" t="s">
        <v>51</v>
      </c>
      <c r="B2" s="9" t="s">
        <v>90</v>
      </c>
      <c r="D2" s="16" t="s">
        <v>54</v>
      </c>
      <c r="E2" s="10" t="s">
        <v>13</v>
      </c>
    </row>
    <row r="3" spans="1:5" x14ac:dyDescent="0.25">
      <c r="A3" s="49">
        <v>2008</v>
      </c>
      <c r="B3" s="49">
        <v>441.33</v>
      </c>
      <c r="D3" s="16" t="s">
        <v>55</v>
      </c>
      <c r="E3" s="11"/>
    </row>
    <row r="4" spans="1:5" x14ac:dyDescent="0.25">
      <c r="A4" s="48">
        <v>2008.0833333333301</v>
      </c>
      <c r="B4" s="48">
        <v>446.53</v>
      </c>
      <c r="D4" s="16" t="s">
        <v>56</v>
      </c>
      <c r="E4" s="11" t="s">
        <v>91</v>
      </c>
    </row>
    <row r="5" spans="1:5" x14ac:dyDescent="0.25">
      <c r="A5" s="48">
        <v>2008.1666666666699</v>
      </c>
      <c r="B5" s="48">
        <v>442.43</v>
      </c>
      <c r="D5" s="16" t="s">
        <v>58</v>
      </c>
      <c r="E5" s="12"/>
    </row>
    <row r="6" spans="1:5" x14ac:dyDescent="0.25">
      <c r="A6" s="48">
        <v>2008.25</v>
      </c>
      <c r="B6" s="48">
        <v>475.56</v>
      </c>
    </row>
    <row r="7" spans="1:5" x14ac:dyDescent="0.25">
      <c r="A7" s="48">
        <v>2008.3333333333301</v>
      </c>
      <c r="B7" s="48">
        <v>485.52</v>
      </c>
      <c r="D7" s="17" t="str">
        <f>HYPERLINK("#'OVERZICHT'!A1", "Link naar overzicht")</f>
        <v>Link naar overzicht</v>
      </c>
    </row>
    <row r="8" spans="1:5" x14ac:dyDescent="0.25">
      <c r="A8" s="48">
        <v>2008.4166666666699</v>
      </c>
      <c r="B8" s="48">
        <v>425.93</v>
      </c>
    </row>
    <row r="9" spans="1:5" x14ac:dyDescent="0.25">
      <c r="A9" s="48">
        <v>2008.5</v>
      </c>
      <c r="B9" s="48">
        <v>399.95</v>
      </c>
    </row>
    <row r="10" spans="1:5" x14ac:dyDescent="0.25">
      <c r="A10" s="48">
        <v>2008.5833333333301</v>
      </c>
      <c r="B10" s="48">
        <v>412.84</v>
      </c>
    </row>
    <row r="11" spans="1:5" x14ac:dyDescent="0.25">
      <c r="A11" s="48">
        <v>2008.6666666666699</v>
      </c>
      <c r="B11" s="48">
        <v>331.45</v>
      </c>
    </row>
    <row r="12" spans="1:5" x14ac:dyDescent="0.25">
      <c r="A12" s="48">
        <v>2008.75</v>
      </c>
      <c r="B12" s="48">
        <v>267.69</v>
      </c>
    </row>
    <row r="13" spans="1:5" x14ac:dyDescent="0.25">
      <c r="A13" s="48">
        <v>2008.8333333333301</v>
      </c>
      <c r="B13" s="48">
        <v>252.55</v>
      </c>
    </row>
    <row r="14" spans="1:5" x14ac:dyDescent="0.25">
      <c r="A14" s="48">
        <v>2008.9166666666699</v>
      </c>
      <c r="B14" s="48">
        <v>245.94</v>
      </c>
    </row>
    <row r="15" spans="1:5" x14ac:dyDescent="0.25">
      <c r="A15" s="48">
        <v>2009</v>
      </c>
      <c r="B15" s="48">
        <v>248.6</v>
      </c>
    </row>
    <row r="16" spans="1:5" x14ac:dyDescent="0.25">
      <c r="A16" s="48">
        <v>2009.0833333333301</v>
      </c>
      <c r="B16" s="48">
        <v>219.81</v>
      </c>
    </row>
    <row r="17" spans="1:2" x14ac:dyDescent="0.25">
      <c r="A17" s="48">
        <v>2009.1666666666699</v>
      </c>
      <c r="B17" s="48">
        <v>216.98</v>
      </c>
    </row>
    <row r="18" spans="1:2" x14ac:dyDescent="0.25">
      <c r="A18" s="48">
        <v>2009.25</v>
      </c>
      <c r="B18" s="48">
        <v>240.76</v>
      </c>
    </row>
    <row r="19" spans="1:2" x14ac:dyDescent="0.25">
      <c r="A19" s="48">
        <v>2009.3333333333301</v>
      </c>
      <c r="B19" s="48">
        <v>259.45</v>
      </c>
    </row>
    <row r="20" spans="1:2" x14ac:dyDescent="0.25">
      <c r="A20" s="48">
        <v>2009.4166666666699</v>
      </c>
      <c r="B20" s="48">
        <v>254.71</v>
      </c>
    </row>
    <row r="21" spans="1:2" x14ac:dyDescent="0.25">
      <c r="A21" s="48">
        <v>2009.5</v>
      </c>
      <c r="B21" s="48">
        <v>283.17</v>
      </c>
    </row>
    <row r="22" spans="1:2" x14ac:dyDescent="0.25">
      <c r="A22" s="48">
        <v>2009.5833333333301</v>
      </c>
      <c r="B22" s="48">
        <v>296.27</v>
      </c>
    </row>
    <row r="23" spans="1:2" x14ac:dyDescent="0.25">
      <c r="A23" s="48">
        <v>2009.6666666666699</v>
      </c>
      <c r="B23" s="48">
        <v>311.35000000000002</v>
      </c>
    </row>
    <row r="24" spans="1:2" x14ac:dyDescent="0.25">
      <c r="A24" s="48">
        <v>2009.75</v>
      </c>
      <c r="B24" s="48">
        <v>302.36</v>
      </c>
    </row>
    <row r="25" spans="1:2" x14ac:dyDescent="0.25">
      <c r="A25" s="48">
        <v>2009.8333333333301</v>
      </c>
      <c r="B25" s="48">
        <v>305.89999999999998</v>
      </c>
    </row>
    <row r="26" spans="1:2" x14ac:dyDescent="0.25">
      <c r="A26" s="48">
        <v>2009.9166666666599</v>
      </c>
      <c r="B26" s="48">
        <v>335.33</v>
      </c>
    </row>
    <row r="27" spans="1:2" x14ac:dyDescent="0.25">
      <c r="A27" s="48">
        <v>2010</v>
      </c>
      <c r="B27" s="48">
        <v>327.9</v>
      </c>
    </row>
    <row r="28" spans="1:2" x14ac:dyDescent="0.25">
      <c r="A28" s="48">
        <v>2010.0833333333301</v>
      </c>
      <c r="B28" s="48">
        <v>317.74</v>
      </c>
    </row>
    <row r="29" spans="1:2" x14ac:dyDescent="0.25">
      <c r="A29" s="48">
        <v>2010.1666666666599</v>
      </c>
      <c r="B29" s="48">
        <v>344.22</v>
      </c>
    </row>
    <row r="30" spans="1:2" x14ac:dyDescent="0.25">
      <c r="A30" s="48">
        <v>2010.25</v>
      </c>
      <c r="B30" s="48">
        <v>345.91</v>
      </c>
    </row>
    <row r="31" spans="1:2" x14ac:dyDescent="0.25">
      <c r="A31" s="48">
        <v>2010.3333333333301</v>
      </c>
      <c r="B31" s="48">
        <v>320.7</v>
      </c>
    </row>
    <row r="32" spans="1:2" x14ac:dyDescent="0.25">
      <c r="A32" s="48">
        <v>2010.4166666666599</v>
      </c>
      <c r="B32" s="48">
        <v>316.81</v>
      </c>
    </row>
    <row r="33" spans="1:2" x14ac:dyDescent="0.25">
      <c r="A33" s="48">
        <v>2010.5</v>
      </c>
      <c r="B33" s="48">
        <v>330.64</v>
      </c>
    </row>
    <row r="34" spans="1:2" x14ac:dyDescent="0.25">
      <c r="A34" s="48">
        <v>2010.5833333333301</v>
      </c>
      <c r="B34" s="48">
        <v>316.47000000000003</v>
      </c>
    </row>
    <row r="35" spans="1:2" x14ac:dyDescent="0.25">
      <c r="A35" s="48">
        <v>2010.6666666666599</v>
      </c>
      <c r="B35" s="48">
        <v>334.39</v>
      </c>
    </row>
    <row r="36" spans="1:2" x14ac:dyDescent="0.25">
      <c r="A36" s="48">
        <v>2010.75</v>
      </c>
      <c r="B36" s="48">
        <v>337.23</v>
      </c>
    </row>
    <row r="37" spans="1:2" x14ac:dyDescent="0.25">
      <c r="A37" s="48">
        <v>2010.8333333333301</v>
      </c>
      <c r="B37" s="48">
        <v>327.41000000000003</v>
      </c>
    </row>
    <row r="38" spans="1:2" x14ac:dyDescent="0.25">
      <c r="A38" s="48">
        <v>2010.9166666666599</v>
      </c>
      <c r="B38" s="48">
        <v>354.57</v>
      </c>
    </row>
    <row r="39" spans="1:2" x14ac:dyDescent="0.25">
      <c r="A39" s="48">
        <v>2011</v>
      </c>
      <c r="B39" s="48">
        <v>360.75</v>
      </c>
    </row>
    <row r="40" spans="1:2" x14ac:dyDescent="0.25">
      <c r="A40" s="48">
        <v>2011.0833333333301</v>
      </c>
      <c r="B40" s="48">
        <v>369.13</v>
      </c>
    </row>
    <row r="41" spans="1:2" x14ac:dyDescent="0.25">
      <c r="A41" s="48">
        <v>2011.1666666666599</v>
      </c>
      <c r="B41" s="48">
        <v>365.62</v>
      </c>
    </row>
    <row r="42" spans="1:2" x14ac:dyDescent="0.25">
      <c r="A42" s="48">
        <v>2011.25</v>
      </c>
      <c r="B42" s="48">
        <v>359.94</v>
      </c>
    </row>
    <row r="43" spans="1:2" x14ac:dyDescent="0.25">
      <c r="A43" s="48">
        <v>2011.3333333333301</v>
      </c>
      <c r="B43" s="48">
        <v>349.44</v>
      </c>
    </row>
    <row r="44" spans="1:2" x14ac:dyDescent="0.25">
      <c r="A44" s="48">
        <v>2011.4166666666599</v>
      </c>
      <c r="B44" s="48">
        <v>339.65</v>
      </c>
    </row>
    <row r="45" spans="1:2" x14ac:dyDescent="0.25">
      <c r="A45" s="48">
        <v>2011.5</v>
      </c>
      <c r="B45" s="48">
        <v>329.17</v>
      </c>
    </row>
    <row r="46" spans="1:2" x14ac:dyDescent="0.25">
      <c r="A46" s="48">
        <v>2011.5833333333301</v>
      </c>
      <c r="B46" s="48">
        <v>292.93</v>
      </c>
    </row>
    <row r="47" spans="1:2" x14ac:dyDescent="0.25">
      <c r="A47" s="48">
        <v>2011.6666666666599</v>
      </c>
      <c r="B47" s="48">
        <v>280.18</v>
      </c>
    </row>
    <row r="48" spans="1:2" x14ac:dyDescent="0.25">
      <c r="A48" s="48">
        <v>2011.75</v>
      </c>
      <c r="B48" s="48">
        <v>307.5</v>
      </c>
    </row>
    <row r="49" spans="1:2" x14ac:dyDescent="0.25">
      <c r="A49" s="48">
        <v>2011.8333333333301</v>
      </c>
      <c r="B49" s="48">
        <v>299.68</v>
      </c>
    </row>
    <row r="50" spans="1:2" x14ac:dyDescent="0.25">
      <c r="A50" s="48">
        <v>2011.9166666666599</v>
      </c>
      <c r="B50" s="48">
        <v>312.47000000000003</v>
      </c>
    </row>
    <row r="51" spans="1:2" x14ac:dyDescent="0.25">
      <c r="A51" s="48">
        <v>2012</v>
      </c>
      <c r="B51" s="48">
        <v>318.47000000000003</v>
      </c>
    </row>
    <row r="52" spans="1:2" x14ac:dyDescent="0.25">
      <c r="A52" s="48">
        <v>2012.0833333333301</v>
      </c>
      <c r="B52" s="48">
        <v>324.25</v>
      </c>
    </row>
    <row r="53" spans="1:2" x14ac:dyDescent="0.25">
      <c r="A53" s="48">
        <v>2012.1666666666599</v>
      </c>
      <c r="B53" s="48">
        <v>323.51</v>
      </c>
    </row>
    <row r="54" spans="1:2" x14ac:dyDescent="0.25">
      <c r="A54" s="48">
        <v>2012.25</v>
      </c>
      <c r="B54" s="48">
        <v>308.3</v>
      </c>
    </row>
    <row r="55" spans="1:2" x14ac:dyDescent="0.25">
      <c r="A55" s="48">
        <v>2012.3333333333301</v>
      </c>
      <c r="B55" s="48">
        <v>290.08999999999997</v>
      </c>
    </row>
    <row r="56" spans="1:2" x14ac:dyDescent="0.25">
      <c r="A56" s="48">
        <v>2012.4166666666599</v>
      </c>
      <c r="B56" s="48">
        <v>307.31</v>
      </c>
    </row>
    <row r="57" spans="1:2" x14ac:dyDescent="0.25">
      <c r="A57" s="48">
        <v>2012.5</v>
      </c>
      <c r="B57" s="48">
        <v>326.47000000000003</v>
      </c>
    </row>
    <row r="58" spans="1:2" x14ac:dyDescent="0.25">
      <c r="A58" s="48">
        <v>2012.5833333333301</v>
      </c>
      <c r="B58" s="48">
        <v>329.28</v>
      </c>
    </row>
    <row r="59" spans="1:2" x14ac:dyDescent="0.25">
      <c r="A59" s="48">
        <v>2012.6666666666599</v>
      </c>
      <c r="B59" s="48">
        <v>323.18</v>
      </c>
    </row>
    <row r="60" spans="1:2" x14ac:dyDescent="0.25">
      <c r="A60" s="48">
        <v>2012.75</v>
      </c>
      <c r="B60" s="48">
        <v>330.76</v>
      </c>
    </row>
    <row r="61" spans="1:2" x14ac:dyDescent="0.25">
      <c r="A61" s="48">
        <v>2012.8333333333301</v>
      </c>
      <c r="B61" s="48">
        <v>336.55</v>
      </c>
    </row>
    <row r="62" spans="1:2" x14ac:dyDescent="0.25">
      <c r="A62" s="48">
        <v>2012.9166666666599</v>
      </c>
      <c r="B62" s="48">
        <v>342.71</v>
      </c>
    </row>
    <row r="63" spans="1:2" x14ac:dyDescent="0.25">
      <c r="A63" s="48">
        <v>2013</v>
      </c>
      <c r="B63" s="48">
        <v>354.35</v>
      </c>
    </row>
    <row r="64" spans="1:2" x14ac:dyDescent="0.25">
      <c r="A64" s="48">
        <v>2013.0833333333301</v>
      </c>
      <c r="B64" s="48">
        <v>340.53</v>
      </c>
    </row>
    <row r="65" spans="1:2" x14ac:dyDescent="0.25">
      <c r="A65" s="48">
        <v>2013.1666666666699</v>
      </c>
      <c r="B65" s="48">
        <v>348.1</v>
      </c>
    </row>
    <row r="66" spans="1:2" x14ac:dyDescent="0.25">
      <c r="A66" s="48">
        <v>2013.25</v>
      </c>
      <c r="B66" s="48">
        <v>351.39</v>
      </c>
    </row>
    <row r="67" spans="1:2" x14ac:dyDescent="0.25">
      <c r="A67" s="48">
        <v>2013.3333333333301</v>
      </c>
      <c r="B67" s="48">
        <v>363.38</v>
      </c>
    </row>
    <row r="68" spans="1:2" x14ac:dyDescent="0.25">
      <c r="A68" s="48">
        <v>2013.4166666666699</v>
      </c>
      <c r="B68" s="48">
        <v>344.59</v>
      </c>
    </row>
    <row r="69" spans="1:2" x14ac:dyDescent="0.25">
      <c r="A69" s="48">
        <v>2013.5</v>
      </c>
      <c r="B69" s="48">
        <v>369.81</v>
      </c>
    </row>
    <row r="70" spans="1:2" x14ac:dyDescent="0.25">
      <c r="A70" s="48">
        <v>2013.5833333333301</v>
      </c>
      <c r="B70" s="48">
        <v>362.93</v>
      </c>
    </row>
    <row r="71" spans="1:2" x14ac:dyDescent="0.25">
      <c r="A71" s="48">
        <v>2013.6666666666699</v>
      </c>
      <c r="B71" s="48">
        <v>374.92</v>
      </c>
    </row>
    <row r="72" spans="1:2" x14ac:dyDescent="0.25">
      <c r="A72" s="48">
        <v>2013.75</v>
      </c>
      <c r="B72" s="48">
        <v>391.92</v>
      </c>
    </row>
    <row r="73" spans="1:2" x14ac:dyDescent="0.25">
      <c r="A73" s="48">
        <v>2013.8333333333301</v>
      </c>
      <c r="B73" s="48">
        <v>396.6</v>
      </c>
    </row>
    <row r="74" spans="1:2" x14ac:dyDescent="0.25">
      <c r="A74" s="48">
        <v>2013.9166666666699</v>
      </c>
      <c r="B74" s="48">
        <v>401.8</v>
      </c>
    </row>
    <row r="75" spans="1:2" x14ac:dyDescent="0.25">
      <c r="A75" s="48">
        <v>2014</v>
      </c>
      <c r="B75" s="48">
        <v>386.85</v>
      </c>
    </row>
    <row r="76" spans="1:2" x14ac:dyDescent="0.25">
      <c r="A76" s="48">
        <v>2014.0833333333301</v>
      </c>
      <c r="B76" s="48">
        <v>398.54</v>
      </c>
    </row>
    <row r="77" spans="1:2" x14ac:dyDescent="0.25">
      <c r="A77" s="48">
        <v>2014.1666666666699</v>
      </c>
      <c r="B77" s="48">
        <v>403.2</v>
      </c>
    </row>
    <row r="78" spans="1:2" x14ac:dyDescent="0.25">
      <c r="A78" s="48">
        <v>2014.25</v>
      </c>
      <c r="B78" s="48">
        <v>400.6</v>
      </c>
    </row>
    <row r="79" spans="1:2" x14ac:dyDescent="0.25">
      <c r="A79" s="48">
        <v>2014.3333333333301</v>
      </c>
      <c r="B79" s="48">
        <v>407.2</v>
      </c>
    </row>
    <row r="80" spans="1:2" x14ac:dyDescent="0.25">
      <c r="A80" s="48">
        <v>2014.4166666666699</v>
      </c>
      <c r="B80" s="48">
        <v>413.2</v>
      </c>
    </row>
    <row r="81" spans="1:2" x14ac:dyDescent="0.25">
      <c r="A81" s="48">
        <v>2014.5</v>
      </c>
      <c r="B81" s="48">
        <v>404.3</v>
      </c>
    </row>
    <row r="82" spans="1:2" x14ac:dyDescent="0.25">
      <c r="A82" s="48">
        <v>2014.5833333333301</v>
      </c>
      <c r="B82" s="48">
        <v>413.1</v>
      </c>
    </row>
    <row r="83" spans="1:2" x14ac:dyDescent="0.25">
      <c r="A83" s="48">
        <v>2014.6666666666699</v>
      </c>
      <c r="B83" s="48">
        <v>421.1</v>
      </c>
    </row>
    <row r="84" spans="1:2" x14ac:dyDescent="0.25">
      <c r="A84" s="48">
        <v>2014.75</v>
      </c>
      <c r="B84" s="48">
        <v>411.3</v>
      </c>
    </row>
    <row r="85" spans="1:2" x14ac:dyDescent="0.25">
      <c r="A85" s="48">
        <v>2014.8333333333301</v>
      </c>
      <c r="B85" s="48">
        <v>425.9</v>
      </c>
    </row>
    <row r="86" spans="1:2" x14ac:dyDescent="0.25">
      <c r="A86" s="48">
        <v>2014.9166666666599</v>
      </c>
      <c r="B86" s="48">
        <v>424.47</v>
      </c>
    </row>
    <row r="87" spans="1:2" x14ac:dyDescent="0.25">
      <c r="A87" s="48">
        <v>2015</v>
      </c>
      <c r="B87" s="48">
        <v>450.4</v>
      </c>
    </row>
    <row r="88" spans="1:2" x14ac:dyDescent="0.25">
      <c r="A88" s="48">
        <v>2015.0833333333301</v>
      </c>
      <c r="B88" s="48">
        <v>483.9</v>
      </c>
    </row>
    <row r="89" spans="1:2" x14ac:dyDescent="0.25">
      <c r="A89" s="48">
        <v>2015.1666666666599</v>
      </c>
      <c r="B89" s="48">
        <v>489.4</v>
      </c>
    </row>
    <row r="90" spans="1:2" x14ac:dyDescent="0.25">
      <c r="A90" s="48">
        <v>2015.25</v>
      </c>
      <c r="B90" s="48">
        <v>487.9</v>
      </c>
    </row>
    <row r="91" spans="1:2" x14ac:dyDescent="0.25">
      <c r="A91" s="48">
        <v>2015.3333333333301</v>
      </c>
      <c r="B91" s="48">
        <v>493.6</v>
      </c>
    </row>
    <row r="92" spans="1:2" x14ac:dyDescent="0.25">
      <c r="A92" s="48">
        <v>2015.4166666666599</v>
      </c>
      <c r="B92" s="48">
        <v>472.6</v>
      </c>
    </row>
    <row r="93" spans="1:2" x14ac:dyDescent="0.25">
      <c r="A93" s="48">
        <v>2015.5</v>
      </c>
      <c r="B93" s="48">
        <v>495.2</v>
      </c>
    </row>
    <row r="94" spans="1:2" x14ac:dyDescent="0.25">
      <c r="A94" s="48">
        <v>2015.5833333333301</v>
      </c>
      <c r="B94" s="48">
        <v>445</v>
      </c>
    </row>
    <row r="95" spans="1:2" x14ac:dyDescent="0.25">
      <c r="A95" s="48">
        <v>2015.6666666666599</v>
      </c>
      <c r="B95" s="48">
        <v>421.1</v>
      </c>
    </row>
    <row r="96" spans="1:2" x14ac:dyDescent="0.25">
      <c r="A96" s="48">
        <v>2015.75</v>
      </c>
      <c r="B96" s="48">
        <v>462.1</v>
      </c>
    </row>
    <row r="97" spans="1:2" x14ac:dyDescent="0.25">
      <c r="A97" s="48">
        <v>2015.8333333333301</v>
      </c>
      <c r="B97" s="48">
        <v>469.5</v>
      </c>
    </row>
    <row r="98" spans="1:2" x14ac:dyDescent="0.25">
      <c r="A98" s="48">
        <v>2015.9166666666599</v>
      </c>
      <c r="B98" s="48">
        <v>441.8</v>
      </c>
    </row>
    <row r="99" spans="1:2" x14ac:dyDescent="0.25">
      <c r="A99" s="48">
        <v>2016</v>
      </c>
      <c r="B99" s="48">
        <v>431.3</v>
      </c>
    </row>
    <row r="100" spans="1:2" x14ac:dyDescent="0.25">
      <c r="A100" s="48">
        <v>2016.0833333333301</v>
      </c>
      <c r="B100" s="48">
        <v>427.3</v>
      </c>
    </row>
    <row r="101" spans="1:2" x14ac:dyDescent="0.25">
      <c r="A101" s="48">
        <v>2016.1666666666599</v>
      </c>
      <c r="B101" s="48">
        <v>440.1</v>
      </c>
    </row>
    <row r="102" spans="1:2" x14ac:dyDescent="0.25">
      <c r="A102" s="48">
        <v>2016.25</v>
      </c>
      <c r="B102" s="48">
        <v>439.68</v>
      </c>
    </row>
    <row r="103" spans="1:2" x14ac:dyDescent="0.25">
      <c r="A103" s="48">
        <v>2016.3333333333301</v>
      </c>
      <c r="B103" s="48">
        <v>447.9</v>
      </c>
    </row>
    <row r="104" spans="1:2" x14ac:dyDescent="0.25">
      <c r="A104" s="48">
        <v>2016.4166666666599</v>
      </c>
      <c r="B104" s="48">
        <v>435.88</v>
      </c>
    </row>
    <row r="105" spans="1:2" x14ac:dyDescent="0.25">
      <c r="A105" s="48">
        <v>2016.5</v>
      </c>
      <c r="B105" s="48">
        <v>449.83</v>
      </c>
    </row>
    <row r="106" spans="1:2" x14ac:dyDescent="0.25">
      <c r="A106" s="48">
        <v>2016.5833333333301</v>
      </c>
      <c r="B106" s="48">
        <v>454.4</v>
      </c>
    </row>
    <row r="107" spans="1:2" x14ac:dyDescent="0.25">
      <c r="A107" s="48">
        <v>2016.6666666666599</v>
      </c>
      <c r="B107" s="48">
        <v>452.3</v>
      </c>
    </row>
    <row r="108" spans="1:2" x14ac:dyDescent="0.25">
      <c r="A108" s="48">
        <v>2016.75</v>
      </c>
      <c r="B108" s="48">
        <v>452.6</v>
      </c>
    </row>
    <row r="109" spans="1:2" x14ac:dyDescent="0.25">
      <c r="A109" s="48">
        <v>2016.8333333333301</v>
      </c>
      <c r="B109" s="48">
        <v>457.2</v>
      </c>
    </row>
    <row r="110" spans="1:2" x14ac:dyDescent="0.25">
      <c r="A110" s="48">
        <v>2016.9166666666599</v>
      </c>
      <c r="B110" s="48">
        <v>483.2</v>
      </c>
    </row>
    <row r="111" spans="1:2" x14ac:dyDescent="0.25">
      <c r="A111" s="48">
        <v>2017</v>
      </c>
      <c r="B111" s="48">
        <v>476.7</v>
      </c>
    </row>
    <row r="112" spans="1:2" x14ac:dyDescent="0.25">
      <c r="A112" s="48">
        <v>2017.0833333333301</v>
      </c>
      <c r="B112" s="48">
        <v>495.4</v>
      </c>
    </row>
    <row r="113" spans="1:2" x14ac:dyDescent="0.25">
      <c r="A113" s="48">
        <v>2017.1666666666599</v>
      </c>
      <c r="B113" s="48">
        <v>516.5</v>
      </c>
    </row>
    <row r="114" spans="1:2" x14ac:dyDescent="0.25">
      <c r="A114" s="48">
        <v>2017.25</v>
      </c>
      <c r="B114" s="48">
        <v>521.1</v>
      </c>
    </row>
    <row r="115" spans="1:2" x14ac:dyDescent="0.25">
      <c r="A115" s="48">
        <v>2017.3333333333301</v>
      </c>
      <c r="B115" s="48">
        <v>524.1</v>
      </c>
    </row>
    <row r="116" spans="1:2" x14ac:dyDescent="0.25">
      <c r="A116" s="48">
        <v>2017.4166666666599</v>
      </c>
      <c r="B116" s="48">
        <v>507.2</v>
      </c>
    </row>
    <row r="117" spans="1:2" x14ac:dyDescent="0.25">
      <c r="A117" s="48">
        <v>2017.5</v>
      </c>
      <c r="B117" s="48">
        <v>525.44000000000005</v>
      </c>
    </row>
    <row r="118" spans="1:2" x14ac:dyDescent="0.25">
      <c r="A118" s="48">
        <v>2017.5833333333301</v>
      </c>
      <c r="B118" s="48">
        <v>516.04</v>
      </c>
    </row>
    <row r="119" spans="1:2" x14ac:dyDescent="0.25">
      <c r="A119" s="48">
        <v>2017.6666666666599</v>
      </c>
      <c r="B119" s="48">
        <v>537.05999999999995</v>
      </c>
    </row>
    <row r="120" spans="1:2" x14ac:dyDescent="0.25">
      <c r="A120" s="48">
        <v>2017.75</v>
      </c>
      <c r="B120" s="48">
        <v>553.38</v>
      </c>
    </row>
    <row r="121" spans="1:2" x14ac:dyDescent="0.25">
      <c r="A121" s="48">
        <v>2017.8333333333301</v>
      </c>
      <c r="B121" s="48">
        <v>540.11</v>
      </c>
    </row>
    <row r="122" spans="1:2" x14ac:dyDescent="0.25">
      <c r="A122" s="48">
        <v>2017.9166666666599</v>
      </c>
      <c r="B122" s="48">
        <v>544.58000000000004</v>
      </c>
    </row>
    <row r="123" spans="1:2" x14ac:dyDescent="0.25">
      <c r="A123" s="48">
        <v>2018</v>
      </c>
      <c r="B123" s="48">
        <v>560.5</v>
      </c>
    </row>
    <row r="124" spans="1:2" x14ac:dyDescent="0.25">
      <c r="A124" s="48">
        <v>2018.0833333333301</v>
      </c>
      <c r="B124" s="48">
        <v>535.6</v>
      </c>
    </row>
    <row r="125" spans="1:2" x14ac:dyDescent="0.25">
      <c r="A125" s="48">
        <v>2018.1666666666599</v>
      </c>
      <c r="B125" s="48">
        <v>529.5</v>
      </c>
    </row>
    <row r="126" spans="1:2" x14ac:dyDescent="0.25">
      <c r="A126" s="48">
        <v>2018.25</v>
      </c>
      <c r="B126" s="48">
        <v>555.70000000000005</v>
      </c>
    </row>
    <row r="127" spans="1:2" x14ac:dyDescent="0.25">
      <c r="A127" s="48">
        <v>2018.3333333333301</v>
      </c>
      <c r="B127" s="48">
        <v>552.9</v>
      </c>
    </row>
    <row r="128" spans="1:2" x14ac:dyDescent="0.25">
      <c r="A128" s="48">
        <v>2018.4166666666599</v>
      </c>
      <c r="B128" s="48">
        <v>551.70000000000005</v>
      </c>
    </row>
    <row r="129" spans="1:2" x14ac:dyDescent="0.25">
      <c r="A129" s="48">
        <v>2018.49999999999</v>
      </c>
      <c r="B129" s="48">
        <v>574.29999999999995</v>
      </c>
    </row>
    <row r="130" spans="1:2" x14ac:dyDescent="0.25">
      <c r="A130" s="48">
        <v>2018.5833333333301</v>
      </c>
      <c r="B130" s="48">
        <v>558.4</v>
      </c>
    </row>
    <row r="131" spans="1:2" x14ac:dyDescent="0.25">
      <c r="A131" s="48">
        <v>2018.6666666666599</v>
      </c>
      <c r="B131" s="48">
        <v>549.6</v>
      </c>
    </row>
    <row r="132" spans="1:2" x14ac:dyDescent="0.25">
      <c r="A132" s="48">
        <v>2018.74999999999</v>
      </c>
      <c r="B132" s="48">
        <v>518.70000000000005</v>
      </c>
    </row>
    <row r="133" spans="1:2" x14ac:dyDescent="0.25">
      <c r="A133" s="48">
        <v>2018.8333333333301</v>
      </c>
      <c r="B133" s="48">
        <v>519.4</v>
      </c>
    </row>
    <row r="134" spans="1:2" x14ac:dyDescent="0.25">
      <c r="A134" s="48">
        <v>2018.9166666666599</v>
      </c>
      <c r="B134" s="48">
        <v>487.9</v>
      </c>
    </row>
    <row r="135" spans="1:2" x14ac:dyDescent="0.25">
      <c r="A135" s="48">
        <v>2018.99999999999</v>
      </c>
      <c r="B135" s="48">
        <v>520.6</v>
      </c>
    </row>
    <row r="136" spans="1:2" x14ac:dyDescent="0.25">
      <c r="A136" s="48">
        <v>2019.0833333333301</v>
      </c>
      <c r="B136" s="48">
        <v>541.1</v>
      </c>
    </row>
    <row r="137" spans="1:2" x14ac:dyDescent="0.25">
      <c r="A137" s="48">
        <v>2019.1666666666599</v>
      </c>
      <c r="B137" s="48">
        <v>549</v>
      </c>
    </row>
    <row r="138" spans="1:2" x14ac:dyDescent="0.25">
      <c r="A138" s="48">
        <v>2019.24999999999</v>
      </c>
      <c r="B138" s="48">
        <v>571.6</v>
      </c>
    </row>
    <row r="139" spans="1:2" x14ac:dyDescent="0.25">
      <c r="A139" s="48">
        <v>2019.3333333333301</v>
      </c>
      <c r="B139" s="48">
        <v>540.5</v>
      </c>
    </row>
    <row r="140" spans="1:2" x14ac:dyDescent="0.25">
      <c r="A140" s="48">
        <v>2019.4166666666599</v>
      </c>
      <c r="B140" s="48">
        <v>561.79999999999995</v>
      </c>
    </row>
    <row r="141" spans="1:2" x14ac:dyDescent="0.25">
      <c r="A141" s="48">
        <v>2019.49999999999</v>
      </c>
      <c r="B141" s="48">
        <v>572.1</v>
      </c>
    </row>
    <row r="142" spans="1:2" x14ac:dyDescent="0.25">
      <c r="A142" s="48">
        <v>2019.5833333333301</v>
      </c>
      <c r="B142" s="48">
        <v>558.4</v>
      </c>
    </row>
    <row r="143" spans="1:2" x14ac:dyDescent="0.25">
      <c r="A143" s="48">
        <v>2019.6666666666599</v>
      </c>
      <c r="B143" s="48">
        <v>580.20000000000005</v>
      </c>
    </row>
    <row r="144" spans="1:2" x14ac:dyDescent="0.25">
      <c r="A144" s="48">
        <v>2019.74999999999</v>
      </c>
      <c r="B144" s="48">
        <v>576.6</v>
      </c>
    </row>
    <row r="145" spans="1:2" x14ac:dyDescent="0.25">
      <c r="A145" s="48">
        <v>2019.8333333333301</v>
      </c>
      <c r="B145" s="48">
        <v>597.29999999999995</v>
      </c>
    </row>
    <row r="146" spans="1:2" x14ac:dyDescent="0.25">
      <c r="A146" s="48">
        <v>2019.9166666666599</v>
      </c>
      <c r="B146" s="48">
        <v>604.6</v>
      </c>
    </row>
    <row r="147" spans="1:2" x14ac:dyDescent="0.25">
      <c r="A147" s="48">
        <v>2019.99999999999</v>
      </c>
      <c r="B147" s="48">
        <v>589.5</v>
      </c>
    </row>
    <row r="148" spans="1:2" x14ac:dyDescent="0.25">
      <c r="A148" s="48">
        <v>2020.0833333333301</v>
      </c>
      <c r="B148" s="48">
        <v>539.4</v>
      </c>
    </row>
    <row r="149" spans="1:2" x14ac:dyDescent="0.25">
      <c r="A149" s="48">
        <v>2020.1666666666599</v>
      </c>
      <c r="B149" s="48">
        <v>483.4</v>
      </c>
    </row>
    <row r="150" spans="1:2" x14ac:dyDescent="0.25">
      <c r="A150" s="48">
        <v>2020.24999999999</v>
      </c>
      <c r="B150" s="48">
        <v>512.9</v>
      </c>
    </row>
    <row r="151" spans="1:2" x14ac:dyDescent="0.25">
      <c r="A151" s="48">
        <v>2020.3333333333301</v>
      </c>
      <c r="B151" s="48">
        <v>532.6</v>
      </c>
    </row>
    <row r="152" spans="1:2" x14ac:dyDescent="0.25">
      <c r="A152" s="48">
        <v>2020.4166666666599</v>
      </c>
      <c r="B152" s="48">
        <v>559.70000000000005</v>
      </c>
    </row>
    <row r="153" spans="1:2" x14ac:dyDescent="0.25">
      <c r="A153" s="48">
        <v>2020.49999999999</v>
      </c>
      <c r="B153" s="48">
        <v>545.29999999999995</v>
      </c>
    </row>
    <row r="154" spans="1:2" x14ac:dyDescent="0.25">
      <c r="A154" s="48">
        <v>2020.5833333333301</v>
      </c>
      <c r="B154" s="48">
        <v>549.20000000000005</v>
      </c>
    </row>
    <row r="155" spans="1:2" x14ac:dyDescent="0.25">
      <c r="A155" s="48">
        <v>2020.6666666666599</v>
      </c>
      <c r="B155" s="48">
        <v>547.70000000000005</v>
      </c>
    </row>
    <row r="156" spans="1:2" x14ac:dyDescent="0.25">
      <c r="A156" s="48">
        <v>2020.74999999999</v>
      </c>
      <c r="B156" s="48">
        <v>533.9</v>
      </c>
    </row>
    <row r="157" spans="1:2" x14ac:dyDescent="0.25">
      <c r="A157" s="48">
        <v>2020.8333333333301</v>
      </c>
      <c r="B157" s="48">
        <v>606</v>
      </c>
    </row>
    <row r="158" spans="1:2" x14ac:dyDescent="0.25">
      <c r="A158" s="48">
        <v>2020.9166666666599</v>
      </c>
      <c r="B158" s="48">
        <v>624.6</v>
      </c>
    </row>
    <row r="159" spans="1:2" x14ac:dyDescent="0.25">
      <c r="A159" s="48">
        <v>2020.99999999999</v>
      </c>
      <c r="B159" s="48">
        <v>637.1</v>
      </c>
    </row>
    <row r="160" spans="1:2" x14ac:dyDescent="0.25">
      <c r="A160" s="48">
        <v>2021.0833333333301</v>
      </c>
      <c r="B160" s="48">
        <v>651.29999999999995</v>
      </c>
    </row>
    <row r="161" spans="1:2" x14ac:dyDescent="0.25">
      <c r="A161" s="48">
        <v>2021.1666666666599</v>
      </c>
      <c r="B161" s="48">
        <v>699.9</v>
      </c>
    </row>
    <row r="162" spans="1:2" x14ac:dyDescent="0.25">
      <c r="A162" s="48">
        <v>2021.24999999999</v>
      </c>
      <c r="B162" s="48">
        <v>707.6</v>
      </c>
    </row>
    <row r="163" spans="1:2" x14ac:dyDescent="0.25">
      <c r="A163" s="48">
        <v>2021.3333333333301</v>
      </c>
      <c r="B163" s="48">
        <v>709.4</v>
      </c>
    </row>
    <row r="164" spans="1:2" x14ac:dyDescent="0.25">
      <c r="A164" s="48">
        <v>2021.4166666666599</v>
      </c>
      <c r="B164" s="48">
        <v>720</v>
      </c>
    </row>
    <row r="165" spans="1:2" x14ac:dyDescent="0.25">
      <c r="A165" s="50">
        <v>2021.49999999999</v>
      </c>
      <c r="B165" s="50"/>
    </row>
  </sheetData>
  <mergeCells count="2">
    <mergeCell ref="A1:B1"/>
    <mergeCell ref="D1:E1"/>
  </mergeCells>
  <pageMargins left="0.7" right="0.7" top="0.75" bottom="0.75" header="0.3" footer="0.3"/>
  <pageSetup paperSize="9" orientation="portrait" horizontalDpi="300" verticalDpi="30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966"/>
  <sheetViews>
    <sheetView workbookViewId="0">
      <selection sqref="A1:C1"/>
    </sheetView>
  </sheetViews>
  <sheetFormatPr defaultRowHeight="15" x14ac:dyDescent="0.25"/>
  <cols>
    <col min="1" max="1" width="11.7109375" customWidth="1"/>
    <col min="2" max="2" width="28.7109375" customWidth="1"/>
    <col min="3" max="3" width="46.7109375" customWidth="1"/>
    <col min="5" max="5" width="12.7109375" customWidth="1"/>
    <col min="6" max="6" width="24.7109375" customWidth="1"/>
  </cols>
  <sheetData>
    <row r="1" spans="1:6" ht="15.75" x14ac:dyDescent="0.25">
      <c r="A1" s="190" t="s">
        <v>52</v>
      </c>
      <c r="B1" s="191"/>
      <c r="C1" s="191"/>
      <c r="E1" s="190" t="s">
        <v>53</v>
      </c>
      <c r="F1" s="191"/>
    </row>
    <row r="2" spans="1:6" x14ac:dyDescent="0.25">
      <c r="A2" s="9" t="s">
        <v>51</v>
      </c>
      <c r="B2" s="9" t="s">
        <v>92</v>
      </c>
      <c r="C2" s="9" t="s">
        <v>93</v>
      </c>
      <c r="E2" s="16" t="s">
        <v>54</v>
      </c>
      <c r="F2" s="10" t="s">
        <v>14</v>
      </c>
    </row>
    <row r="3" spans="1:6" x14ac:dyDescent="0.25">
      <c r="A3" s="52">
        <v>2002.99999999999</v>
      </c>
      <c r="B3" s="52">
        <v>832.55799999999999</v>
      </c>
      <c r="C3" s="52">
        <v>732.05899999999997</v>
      </c>
      <c r="E3" s="16" t="s">
        <v>55</v>
      </c>
      <c r="F3" s="11"/>
    </row>
    <row r="4" spans="1:6" x14ac:dyDescent="0.25">
      <c r="A4" s="51">
        <v>2003.01923076922</v>
      </c>
      <c r="B4" s="51">
        <v>794.99199999999996</v>
      </c>
      <c r="C4" s="51">
        <v>730.99400000000003</v>
      </c>
      <c r="E4" s="16" t="s">
        <v>56</v>
      </c>
      <c r="F4" s="11" t="s">
        <v>94</v>
      </c>
    </row>
    <row r="5" spans="1:6" x14ac:dyDescent="0.25">
      <c r="A5" s="51">
        <v>2003.0384615384501</v>
      </c>
      <c r="B5" s="51">
        <v>786.61900000000003</v>
      </c>
      <c r="C5" s="51">
        <v>723.76199999999994</v>
      </c>
      <c r="E5" s="16" t="s">
        <v>58</v>
      </c>
      <c r="F5" s="12"/>
    </row>
    <row r="6" spans="1:6" x14ac:dyDescent="0.25">
      <c r="A6" s="51">
        <v>2003.0576923076801</v>
      </c>
      <c r="B6" s="51">
        <v>773.26700000000005</v>
      </c>
      <c r="C6" s="51">
        <v>720.07399999999996</v>
      </c>
    </row>
    <row r="7" spans="1:6" x14ac:dyDescent="0.25">
      <c r="A7" s="51">
        <v>2003.0769230769099</v>
      </c>
      <c r="B7" s="51">
        <v>778.86300000000006</v>
      </c>
      <c r="C7" s="51">
        <v>735.95299999999997</v>
      </c>
      <c r="E7" s="17" t="str">
        <f>HYPERLINK("#'OVERZICHT'!A1", "Link naar overzicht")</f>
        <v>Link naar overzicht</v>
      </c>
    </row>
    <row r="8" spans="1:6" x14ac:dyDescent="0.25">
      <c r="A8" s="51">
        <v>2003.0961538461499</v>
      </c>
      <c r="B8" s="51">
        <v>786.73</v>
      </c>
      <c r="C8" s="51">
        <v>712.80899999999997</v>
      </c>
    </row>
    <row r="9" spans="1:6" x14ac:dyDescent="0.25">
      <c r="A9" s="51">
        <v>2003.11538461538</v>
      </c>
      <c r="B9" s="51">
        <v>782.04399999999998</v>
      </c>
      <c r="C9" s="51">
        <v>719.64300000000003</v>
      </c>
    </row>
    <row r="10" spans="1:6" x14ac:dyDescent="0.25">
      <c r="A10" s="51">
        <v>2003.13461538461</v>
      </c>
      <c r="B10" s="51">
        <v>775.37</v>
      </c>
      <c r="C10" s="51">
        <v>713.28099999999995</v>
      </c>
    </row>
    <row r="11" spans="1:6" x14ac:dyDescent="0.25">
      <c r="A11" s="51">
        <v>2003.15384615384</v>
      </c>
      <c r="B11" s="51">
        <v>784.80899999999997</v>
      </c>
      <c r="C11" s="51">
        <v>730.4</v>
      </c>
    </row>
    <row r="12" spans="1:6" x14ac:dyDescent="0.25">
      <c r="A12" s="51">
        <v>2003.1730769230701</v>
      </c>
      <c r="B12" s="51">
        <v>790.649</v>
      </c>
      <c r="C12" s="51">
        <v>721.98</v>
      </c>
    </row>
    <row r="13" spans="1:6" x14ac:dyDescent="0.25">
      <c r="A13" s="51">
        <v>2003.1923076922999</v>
      </c>
      <c r="B13" s="51">
        <v>749.96</v>
      </c>
      <c r="C13" s="51">
        <v>722.649</v>
      </c>
    </row>
    <row r="14" spans="1:6" x14ac:dyDescent="0.25">
      <c r="A14" s="51">
        <v>2003.2115384615299</v>
      </c>
      <c r="B14" s="51">
        <v>838.923</v>
      </c>
      <c r="C14" s="51">
        <v>717.01400000000001</v>
      </c>
    </row>
    <row r="15" spans="1:6" x14ac:dyDescent="0.25">
      <c r="A15" s="51">
        <v>2003.23076923076</v>
      </c>
      <c r="B15" s="51">
        <v>802.27300000000002</v>
      </c>
      <c r="C15" s="51">
        <v>729.923</v>
      </c>
    </row>
    <row r="16" spans="1:6" x14ac:dyDescent="0.25">
      <c r="A16" s="51">
        <v>2003.24999999999</v>
      </c>
      <c r="B16" s="51">
        <v>798.67399999999998</v>
      </c>
      <c r="C16" s="51">
        <v>725.01900000000001</v>
      </c>
    </row>
    <row r="17" spans="1:3" x14ac:dyDescent="0.25">
      <c r="A17" s="51">
        <v>2003.26923076922</v>
      </c>
      <c r="B17" s="51">
        <v>774.42899999999997</v>
      </c>
      <c r="C17" s="51">
        <v>732.452</v>
      </c>
    </row>
    <row r="18" spans="1:3" x14ac:dyDescent="0.25">
      <c r="A18" s="51">
        <v>2003.2884615384501</v>
      </c>
      <c r="B18" s="51">
        <v>770.55</v>
      </c>
      <c r="C18" s="51">
        <v>727.82600000000002</v>
      </c>
    </row>
    <row r="19" spans="1:3" x14ac:dyDescent="0.25">
      <c r="A19" s="51">
        <v>2003.3076923076801</v>
      </c>
      <c r="B19" s="51">
        <v>776.46100000000001</v>
      </c>
      <c r="C19" s="51">
        <v>745.83799999999997</v>
      </c>
    </row>
    <row r="20" spans="1:3" x14ac:dyDescent="0.25">
      <c r="A20" s="51">
        <v>2003.3269230769099</v>
      </c>
      <c r="B20" s="51">
        <v>800.64300000000003</v>
      </c>
      <c r="C20" s="51">
        <v>732.22199999999998</v>
      </c>
    </row>
    <row r="21" spans="1:3" x14ac:dyDescent="0.25">
      <c r="A21" s="51">
        <v>2003.3461538461399</v>
      </c>
      <c r="B21" s="51">
        <v>760.351</v>
      </c>
      <c r="C21" s="51">
        <v>746.29399999999998</v>
      </c>
    </row>
    <row r="22" spans="1:3" x14ac:dyDescent="0.25">
      <c r="A22" s="51">
        <v>2003.36538461538</v>
      </c>
      <c r="B22" s="51">
        <v>765.13499999999999</v>
      </c>
      <c r="C22" s="51">
        <v>733.46600000000001</v>
      </c>
    </row>
    <row r="23" spans="1:3" x14ac:dyDescent="0.25">
      <c r="A23" s="51">
        <v>2003.38461538461</v>
      </c>
      <c r="B23" s="51">
        <v>771.86800000000005</v>
      </c>
      <c r="C23" s="51">
        <v>740.37099999999998</v>
      </c>
    </row>
    <row r="24" spans="1:3" x14ac:dyDescent="0.25">
      <c r="A24" s="51">
        <v>2003.40384615384</v>
      </c>
      <c r="B24" s="51">
        <v>793.89400000000001</v>
      </c>
      <c r="C24" s="51">
        <v>734.69899999999996</v>
      </c>
    </row>
    <row r="25" spans="1:3" x14ac:dyDescent="0.25">
      <c r="A25" s="51">
        <v>2003.4230769230701</v>
      </c>
      <c r="B25" s="51">
        <v>801.43499999999995</v>
      </c>
      <c r="C25" s="51">
        <v>744.89599999999996</v>
      </c>
    </row>
    <row r="26" spans="1:3" x14ac:dyDescent="0.25">
      <c r="A26" s="51">
        <v>2003.4423076922999</v>
      </c>
      <c r="B26" s="51">
        <v>777.05600000000004</v>
      </c>
      <c r="C26" s="51">
        <v>731.66700000000003</v>
      </c>
    </row>
    <row r="27" spans="1:3" x14ac:dyDescent="0.25">
      <c r="A27" s="51">
        <v>2003.4615384615299</v>
      </c>
      <c r="B27" s="51">
        <v>801.67</v>
      </c>
      <c r="C27" s="51">
        <v>743.23599999999999</v>
      </c>
    </row>
    <row r="28" spans="1:3" x14ac:dyDescent="0.25">
      <c r="A28" s="51">
        <v>2003.48076923076</v>
      </c>
      <c r="B28" s="51">
        <v>791.70699999999999</v>
      </c>
      <c r="C28" s="51">
        <v>735.92600000000004</v>
      </c>
    </row>
    <row r="29" spans="1:3" x14ac:dyDescent="0.25">
      <c r="A29" s="51">
        <v>2003.49999999999</v>
      </c>
      <c r="B29" s="51">
        <v>813.56799999999998</v>
      </c>
      <c r="C29" s="51">
        <v>744.01800000000003</v>
      </c>
    </row>
    <row r="30" spans="1:3" x14ac:dyDescent="0.25">
      <c r="A30" s="51">
        <v>2003.51923076922</v>
      </c>
      <c r="B30" s="51">
        <v>802.10699999999997</v>
      </c>
      <c r="C30" s="51">
        <v>740.12599999999998</v>
      </c>
    </row>
    <row r="31" spans="1:3" x14ac:dyDescent="0.25">
      <c r="A31" s="51">
        <v>2003.5384615384501</v>
      </c>
      <c r="B31" s="51">
        <v>797.99599999999998</v>
      </c>
      <c r="C31" s="51">
        <v>744.43</v>
      </c>
    </row>
    <row r="32" spans="1:3" x14ac:dyDescent="0.25">
      <c r="A32" s="51">
        <v>2003.5576923076801</v>
      </c>
      <c r="B32" s="51">
        <v>795.274</v>
      </c>
      <c r="C32" s="51">
        <v>737.76499999999999</v>
      </c>
    </row>
    <row r="33" spans="1:3" x14ac:dyDescent="0.25">
      <c r="A33" s="51">
        <v>2003.5769230769099</v>
      </c>
      <c r="B33" s="51">
        <v>828.47500000000002</v>
      </c>
      <c r="C33" s="51">
        <v>745.66499999999996</v>
      </c>
    </row>
    <row r="34" spans="1:3" x14ac:dyDescent="0.25">
      <c r="A34" s="51">
        <v>2003.5961538461399</v>
      </c>
      <c r="B34" s="51">
        <v>802.94200000000001</v>
      </c>
      <c r="C34" s="51">
        <v>740.29499999999996</v>
      </c>
    </row>
    <row r="35" spans="1:3" x14ac:dyDescent="0.25">
      <c r="A35" s="51">
        <v>2003.61538461537</v>
      </c>
      <c r="B35" s="51">
        <v>812.58299999999997</v>
      </c>
      <c r="C35" s="51">
        <v>734.01800000000003</v>
      </c>
    </row>
    <row r="36" spans="1:3" x14ac:dyDescent="0.25">
      <c r="A36" s="51">
        <v>2003.63461538461</v>
      </c>
      <c r="B36" s="51">
        <v>798.39200000000005</v>
      </c>
      <c r="C36" s="51">
        <v>735.38599999999997</v>
      </c>
    </row>
    <row r="37" spans="1:3" x14ac:dyDescent="0.25">
      <c r="A37" s="51">
        <v>2003.65384615384</v>
      </c>
      <c r="B37" s="51">
        <v>800.21400000000006</v>
      </c>
      <c r="C37" s="51">
        <v>750.82500000000005</v>
      </c>
    </row>
    <row r="38" spans="1:3" x14ac:dyDescent="0.25">
      <c r="A38" s="51">
        <v>2003.6730769230701</v>
      </c>
      <c r="B38" s="51">
        <v>814.81</v>
      </c>
      <c r="C38" s="51">
        <v>740.63699999999994</v>
      </c>
    </row>
    <row r="39" spans="1:3" x14ac:dyDescent="0.25">
      <c r="A39" s="51">
        <v>2003.6923076922999</v>
      </c>
      <c r="B39" s="51">
        <v>809.50099999999998</v>
      </c>
      <c r="C39" s="51">
        <v>750.46100000000001</v>
      </c>
    </row>
    <row r="40" spans="1:3" x14ac:dyDescent="0.25">
      <c r="A40" s="51">
        <v>2003.7115384615299</v>
      </c>
      <c r="B40" s="51">
        <v>804.35799999999995</v>
      </c>
      <c r="C40" s="51">
        <v>737.23400000000004</v>
      </c>
    </row>
    <row r="41" spans="1:3" x14ac:dyDescent="0.25">
      <c r="A41" s="51">
        <v>2003.73076923076</v>
      </c>
      <c r="B41" s="51">
        <v>813.57399999999996</v>
      </c>
      <c r="C41" s="51">
        <v>743.93899999999996</v>
      </c>
    </row>
    <row r="42" spans="1:3" x14ac:dyDescent="0.25">
      <c r="A42" s="51">
        <v>2003.74999999999</v>
      </c>
      <c r="B42" s="51">
        <v>829.23900000000003</v>
      </c>
      <c r="C42" s="51">
        <v>741.19299999999998</v>
      </c>
    </row>
    <row r="43" spans="1:3" x14ac:dyDescent="0.25">
      <c r="A43" s="51">
        <v>2003.76923076922</v>
      </c>
      <c r="B43" s="51">
        <v>813.61199999999997</v>
      </c>
      <c r="C43" s="51">
        <v>753.15499999999997</v>
      </c>
    </row>
    <row r="44" spans="1:3" x14ac:dyDescent="0.25">
      <c r="A44" s="51">
        <v>2003.7884615384501</v>
      </c>
      <c r="B44" s="51">
        <v>815.92700000000002</v>
      </c>
      <c r="C44" s="51">
        <v>737.10799999999995</v>
      </c>
    </row>
    <row r="45" spans="1:3" x14ac:dyDescent="0.25">
      <c r="A45" s="51">
        <v>2003.8076923076801</v>
      </c>
      <c r="B45" s="51">
        <v>803.678</v>
      </c>
      <c r="C45" s="51">
        <v>754.22900000000004</v>
      </c>
    </row>
    <row r="46" spans="1:3" x14ac:dyDescent="0.25">
      <c r="A46" s="51">
        <v>2003.8269230769099</v>
      </c>
      <c r="B46" s="51">
        <v>812.51700000000005</v>
      </c>
      <c r="C46" s="51">
        <v>743.57799999999997</v>
      </c>
    </row>
    <row r="47" spans="1:3" x14ac:dyDescent="0.25">
      <c r="A47" s="51">
        <v>2003.8461538461399</v>
      </c>
      <c r="B47" s="51">
        <v>818.60599999999999</v>
      </c>
      <c r="C47" s="51">
        <v>747.27200000000005</v>
      </c>
    </row>
    <row r="48" spans="1:3" x14ac:dyDescent="0.25">
      <c r="A48" s="51">
        <v>2003.86538461537</v>
      </c>
      <c r="B48" s="51">
        <v>813.54899999999998</v>
      </c>
      <c r="C48" s="51">
        <v>744.11599999999999</v>
      </c>
    </row>
    <row r="49" spans="1:3" x14ac:dyDescent="0.25">
      <c r="A49" s="51">
        <v>2003.8846153846</v>
      </c>
      <c r="B49" s="51">
        <v>811.86300000000006</v>
      </c>
      <c r="C49" s="51">
        <v>745.60400000000004</v>
      </c>
    </row>
    <row r="50" spans="1:3" x14ac:dyDescent="0.25">
      <c r="A50" s="51">
        <v>2003.90384615384</v>
      </c>
      <c r="B50" s="51">
        <v>827.06299999999999</v>
      </c>
      <c r="C50" s="51">
        <v>744.52099999999996</v>
      </c>
    </row>
    <row r="51" spans="1:3" x14ac:dyDescent="0.25">
      <c r="A51" s="51">
        <v>2003.9230769230701</v>
      </c>
      <c r="B51" s="51">
        <v>833.33900000000006</v>
      </c>
      <c r="C51" s="51">
        <v>756.96400000000006</v>
      </c>
    </row>
    <row r="52" spans="1:3" x14ac:dyDescent="0.25">
      <c r="A52" s="51">
        <v>2003.9423076922999</v>
      </c>
      <c r="B52" s="51">
        <v>858.33799999999997</v>
      </c>
      <c r="C52" s="51">
        <v>749.98099999999999</v>
      </c>
    </row>
    <row r="53" spans="1:3" x14ac:dyDescent="0.25">
      <c r="A53" s="51">
        <v>2003.9615384615299</v>
      </c>
      <c r="B53" s="51">
        <v>847.04499999999996</v>
      </c>
      <c r="C53" s="51">
        <v>756.58500000000004</v>
      </c>
    </row>
    <row r="54" spans="1:3" x14ac:dyDescent="0.25">
      <c r="A54" s="51">
        <v>2003.98076923076</v>
      </c>
      <c r="B54" s="51">
        <v>848.70500000000004</v>
      </c>
      <c r="C54" s="51">
        <v>753.91899999999998</v>
      </c>
    </row>
    <row r="55" spans="1:3" x14ac:dyDescent="0.25">
      <c r="A55" s="51">
        <v>2003.99999999999</v>
      </c>
      <c r="B55" s="51">
        <v>835.15700000000004</v>
      </c>
      <c r="C55" s="51">
        <v>767.01199999999994</v>
      </c>
    </row>
    <row r="56" spans="1:3" x14ac:dyDescent="0.25">
      <c r="A56" s="51">
        <v>2004.01886792452</v>
      </c>
      <c r="B56" s="51">
        <v>838.32100000000003</v>
      </c>
      <c r="C56" s="51">
        <v>771.55100000000004</v>
      </c>
    </row>
    <row r="57" spans="1:3" x14ac:dyDescent="0.25">
      <c r="A57" s="51">
        <v>2004.03773584905</v>
      </c>
      <c r="B57" s="51">
        <v>811.95100000000002</v>
      </c>
      <c r="C57" s="51">
        <v>755.82899999999995</v>
      </c>
    </row>
    <row r="58" spans="1:3" x14ac:dyDescent="0.25">
      <c r="A58" s="51">
        <v>2004.05660377357</v>
      </c>
      <c r="B58" s="51">
        <v>812.60400000000004</v>
      </c>
      <c r="C58" s="51">
        <v>752.81200000000001</v>
      </c>
    </row>
    <row r="59" spans="1:3" x14ac:dyDescent="0.25">
      <c r="A59" s="51">
        <v>2004.0754716981</v>
      </c>
      <c r="B59" s="51">
        <v>823.28</v>
      </c>
      <c r="C59" s="51">
        <v>775.83299999999997</v>
      </c>
    </row>
    <row r="60" spans="1:3" x14ac:dyDescent="0.25">
      <c r="A60" s="51">
        <v>2004.0943396226301</v>
      </c>
      <c r="B60" s="51">
        <v>824.39200000000005</v>
      </c>
      <c r="C60" s="51">
        <v>755.279</v>
      </c>
    </row>
    <row r="61" spans="1:3" x14ac:dyDescent="0.25">
      <c r="A61" s="51">
        <v>2004.1132075471601</v>
      </c>
      <c r="B61" s="51">
        <v>817.01400000000001</v>
      </c>
      <c r="C61" s="51">
        <v>754.15300000000002</v>
      </c>
    </row>
    <row r="62" spans="1:3" x14ac:dyDescent="0.25">
      <c r="A62" s="51">
        <v>2004.1320754716901</v>
      </c>
      <c r="B62" s="51">
        <v>813.16</v>
      </c>
      <c r="C62" s="51">
        <v>750.99900000000002</v>
      </c>
    </row>
    <row r="63" spans="1:3" x14ac:dyDescent="0.25">
      <c r="A63" s="51">
        <v>2004.1509433962101</v>
      </c>
      <c r="B63" s="51">
        <v>816.93100000000004</v>
      </c>
      <c r="C63" s="51">
        <v>758.75900000000001</v>
      </c>
    </row>
    <row r="64" spans="1:3" x14ac:dyDescent="0.25">
      <c r="A64" s="51">
        <v>2004.1698113207401</v>
      </c>
      <c r="B64" s="51">
        <v>824.024</v>
      </c>
      <c r="C64" s="51">
        <v>750.66600000000005</v>
      </c>
    </row>
    <row r="65" spans="1:3" x14ac:dyDescent="0.25">
      <c r="A65" s="51">
        <v>2004.1886792452699</v>
      </c>
      <c r="B65" s="51">
        <v>826.79200000000003</v>
      </c>
      <c r="C65" s="51">
        <v>754.86699999999996</v>
      </c>
    </row>
    <row r="66" spans="1:3" x14ac:dyDescent="0.25">
      <c r="A66" s="51">
        <v>2004.2075471697999</v>
      </c>
      <c r="B66" s="51">
        <v>819.68899999999996</v>
      </c>
      <c r="C66" s="51">
        <v>749.95</v>
      </c>
    </row>
    <row r="67" spans="1:3" x14ac:dyDescent="0.25">
      <c r="A67" s="51">
        <v>2004.2264150943299</v>
      </c>
      <c r="B67" s="51">
        <v>822.84500000000003</v>
      </c>
      <c r="C67" s="51">
        <v>760.63800000000003</v>
      </c>
    </row>
    <row r="68" spans="1:3" x14ac:dyDescent="0.25">
      <c r="A68" s="51">
        <v>2004.2452830188599</v>
      </c>
      <c r="B68" s="51">
        <v>830.34900000000005</v>
      </c>
      <c r="C68" s="51">
        <v>751.51</v>
      </c>
    </row>
    <row r="69" spans="1:3" x14ac:dyDescent="0.25">
      <c r="A69" s="51">
        <v>2004.2641509433799</v>
      </c>
      <c r="B69" s="51">
        <v>847.08299999999997</v>
      </c>
      <c r="C69" s="51">
        <v>760.72500000000002</v>
      </c>
    </row>
    <row r="70" spans="1:3" x14ac:dyDescent="0.25">
      <c r="A70" s="51">
        <v>2004.28301886791</v>
      </c>
      <c r="B70" s="51">
        <v>848.11300000000006</v>
      </c>
      <c r="C70" s="51">
        <v>754.08299999999997</v>
      </c>
    </row>
    <row r="71" spans="1:3" x14ac:dyDescent="0.25">
      <c r="A71" s="51">
        <v>2004.30188679244</v>
      </c>
      <c r="B71" s="51">
        <v>835.25599999999997</v>
      </c>
      <c r="C71" s="51">
        <v>763.73400000000004</v>
      </c>
    </row>
    <row r="72" spans="1:3" x14ac:dyDescent="0.25">
      <c r="A72" s="51">
        <v>2004.32075471697</v>
      </c>
      <c r="B72" s="51">
        <v>842.71799999999996</v>
      </c>
      <c r="C72" s="51">
        <v>757.98400000000004</v>
      </c>
    </row>
    <row r="73" spans="1:3" x14ac:dyDescent="0.25">
      <c r="A73" s="51">
        <v>2004.3396226415</v>
      </c>
      <c r="B73" s="51">
        <v>853.53800000000001</v>
      </c>
      <c r="C73" s="51">
        <v>772.92700000000002</v>
      </c>
    </row>
    <row r="74" spans="1:3" x14ac:dyDescent="0.25">
      <c r="A74" s="51">
        <v>2004.35849056602</v>
      </c>
      <c r="B74" s="51">
        <v>846.21400000000006</v>
      </c>
      <c r="C74" s="51">
        <v>758.83799999999997</v>
      </c>
    </row>
    <row r="75" spans="1:3" x14ac:dyDescent="0.25">
      <c r="A75" s="51">
        <v>2004.37735849055</v>
      </c>
      <c r="B75" s="51">
        <v>842.04600000000005</v>
      </c>
      <c r="C75" s="51">
        <v>764.83500000000004</v>
      </c>
    </row>
    <row r="76" spans="1:3" x14ac:dyDescent="0.25">
      <c r="A76" s="51">
        <v>2004.39622641508</v>
      </c>
      <c r="B76" s="51">
        <v>859.99199999999996</v>
      </c>
      <c r="C76" s="51">
        <v>756.87400000000002</v>
      </c>
    </row>
    <row r="77" spans="1:3" x14ac:dyDescent="0.25">
      <c r="A77" s="51">
        <v>2004.4150943396101</v>
      </c>
      <c r="B77" s="51">
        <v>867.25</v>
      </c>
      <c r="C77" s="51">
        <v>771.10799999999995</v>
      </c>
    </row>
    <row r="78" spans="1:3" x14ac:dyDescent="0.25">
      <c r="A78" s="51">
        <v>2004.4339622641401</v>
      </c>
      <c r="B78" s="51">
        <v>870.11400000000003</v>
      </c>
      <c r="C78" s="51">
        <v>764.09</v>
      </c>
    </row>
    <row r="79" spans="1:3" x14ac:dyDescent="0.25">
      <c r="A79" s="51">
        <v>2004.4528301886701</v>
      </c>
      <c r="B79" s="51">
        <v>869.053</v>
      </c>
      <c r="C79" s="51">
        <v>772.18700000000001</v>
      </c>
    </row>
    <row r="80" spans="1:3" x14ac:dyDescent="0.25">
      <c r="A80" s="51">
        <v>2004.4716981131901</v>
      </c>
      <c r="B80" s="51">
        <v>867.79499999999996</v>
      </c>
      <c r="C80" s="51">
        <v>761.83399999999995</v>
      </c>
    </row>
    <row r="81" spans="1:3" x14ac:dyDescent="0.25">
      <c r="A81" s="51">
        <v>2004.4905660377201</v>
      </c>
      <c r="B81" s="51">
        <v>895.83799999999997</v>
      </c>
      <c r="C81" s="51">
        <v>775.26099999999997</v>
      </c>
    </row>
    <row r="82" spans="1:3" x14ac:dyDescent="0.25">
      <c r="A82" s="51">
        <v>2004.5094339622499</v>
      </c>
      <c r="B82" s="51">
        <v>882.35900000000004</v>
      </c>
      <c r="C82" s="51">
        <v>779.57799999999997</v>
      </c>
    </row>
    <row r="83" spans="1:3" x14ac:dyDescent="0.25">
      <c r="A83" s="51">
        <v>2004.5283018867799</v>
      </c>
      <c r="B83" s="51">
        <v>881.02599999999995</v>
      </c>
      <c r="C83" s="51">
        <v>778.16300000000001</v>
      </c>
    </row>
    <row r="84" spans="1:3" x14ac:dyDescent="0.25">
      <c r="A84" s="51">
        <v>2004.5471698113099</v>
      </c>
      <c r="B84" s="51">
        <v>868.84</v>
      </c>
      <c r="C84" s="51">
        <v>775.53599999999994</v>
      </c>
    </row>
    <row r="85" spans="1:3" x14ac:dyDescent="0.25">
      <c r="A85" s="51">
        <v>2004.5660377358299</v>
      </c>
      <c r="B85" s="51">
        <v>887.63099999999997</v>
      </c>
      <c r="C85" s="51">
        <v>776.76400000000001</v>
      </c>
    </row>
    <row r="86" spans="1:3" x14ac:dyDescent="0.25">
      <c r="A86" s="51">
        <v>2004.5849056603599</v>
      </c>
      <c r="B86" s="51">
        <v>883.74900000000002</v>
      </c>
      <c r="C86" s="51">
        <v>773.91600000000005</v>
      </c>
    </row>
    <row r="87" spans="1:3" x14ac:dyDescent="0.25">
      <c r="A87" s="51">
        <v>2004.60377358489</v>
      </c>
      <c r="B87" s="51">
        <v>880.17700000000002</v>
      </c>
      <c r="C87" s="51">
        <v>772.08500000000004</v>
      </c>
    </row>
    <row r="88" spans="1:3" x14ac:dyDescent="0.25">
      <c r="A88" s="51">
        <v>2004.62264150942</v>
      </c>
      <c r="B88" s="51">
        <v>871.63599999999997</v>
      </c>
      <c r="C88" s="51">
        <v>769.26499999999999</v>
      </c>
    </row>
    <row r="89" spans="1:3" x14ac:dyDescent="0.25">
      <c r="A89" s="51">
        <v>2004.64150943395</v>
      </c>
      <c r="B89" s="51">
        <v>871.976</v>
      </c>
      <c r="C89" s="51">
        <v>767.59500000000003</v>
      </c>
    </row>
    <row r="90" spans="1:3" x14ac:dyDescent="0.25">
      <c r="A90" s="51">
        <v>2004.66037735848</v>
      </c>
      <c r="B90" s="51">
        <v>881.87599999999998</v>
      </c>
      <c r="C90" s="51">
        <v>775.43700000000001</v>
      </c>
    </row>
    <row r="91" spans="1:3" x14ac:dyDescent="0.25">
      <c r="A91" s="51">
        <v>2004.679245283</v>
      </c>
      <c r="B91" s="51">
        <v>876.60299999999995</v>
      </c>
      <c r="C91" s="51">
        <v>785.27300000000002</v>
      </c>
    </row>
    <row r="92" spans="1:3" x14ac:dyDescent="0.25">
      <c r="A92" s="51">
        <v>2004.69811320753</v>
      </c>
      <c r="B92" s="51">
        <v>874.61</v>
      </c>
      <c r="C92" s="51">
        <v>788.60199999999998</v>
      </c>
    </row>
    <row r="93" spans="1:3" x14ac:dyDescent="0.25">
      <c r="A93" s="51">
        <v>2004.71698113206</v>
      </c>
      <c r="B93" s="51">
        <v>875.24800000000005</v>
      </c>
      <c r="C93" s="51">
        <v>789.12800000000004</v>
      </c>
    </row>
    <row r="94" spans="1:3" x14ac:dyDescent="0.25">
      <c r="A94" s="51">
        <v>2004.73584905659</v>
      </c>
      <c r="B94" s="51">
        <v>885.81100000000004</v>
      </c>
      <c r="C94" s="51">
        <v>782.12400000000002</v>
      </c>
    </row>
    <row r="95" spans="1:3" x14ac:dyDescent="0.25">
      <c r="A95" s="51">
        <v>2004.7547169811201</v>
      </c>
      <c r="B95" s="51">
        <v>882.29399999999998</v>
      </c>
      <c r="C95" s="51">
        <v>786.33</v>
      </c>
    </row>
    <row r="96" spans="1:3" x14ac:dyDescent="0.25">
      <c r="A96" s="51">
        <v>2004.7735849056501</v>
      </c>
      <c r="B96" s="51">
        <v>880.57399999999996</v>
      </c>
      <c r="C96" s="51">
        <v>781.77700000000004</v>
      </c>
    </row>
    <row r="97" spans="1:3" x14ac:dyDescent="0.25">
      <c r="A97" s="51">
        <v>2004.7924528301701</v>
      </c>
      <c r="B97" s="51">
        <v>868.40599999999995</v>
      </c>
      <c r="C97" s="51">
        <v>795.48299999999995</v>
      </c>
    </row>
    <row r="98" spans="1:3" x14ac:dyDescent="0.25">
      <c r="A98" s="51">
        <v>2004.8113207547001</v>
      </c>
      <c r="B98" s="51">
        <v>875.41800000000001</v>
      </c>
      <c r="C98" s="51">
        <v>784.95399999999995</v>
      </c>
    </row>
    <row r="99" spans="1:3" x14ac:dyDescent="0.25">
      <c r="A99" s="51">
        <v>2004.8301886792301</v>
      </c>
      <c r="B99" s="51">
        <v>893.77800000000002</v>
      </c>
      <c r="C99" s="51">
        <v>791.33600000000001</v>
      </c>
    </row>
    <row r="100" spans="1:3" x14ac:dyDescent="0.25">
      <c r="A100" s="51">
        <v>2004.8490566037599</v>
      </c>
      <c r="B100" s="51">
        <v>893.24599999999998</v>
      </c>
      <c r="C100" s="51">
        <v>790.55200000000002</v>
      </c>
    </row>
    <row r="101" spans="1:3" x14ac:dyDescent="0.25">
      <c r="A101" s="51">
        <v>2004.8679245282899</v>
      </c>
      <c r="B101" s="51">
        <v>887.07899999999995</v>
      </c>
      <c r="C101" s="51">
        <v>800.47299999999996</v>
      </c>
    </row>
    <row r="102" spans="1:3" x14ac:dyDescent="0.25">
      <c r="A102" s="51">
        <v>2004.8867924528099</v>
      </c>
      <c r="B102" s="51">
        <v>893.83699999999999</v>
      </c>
      <c r="C102" s="51">
        <v>794.09</v>
      </c>
    </row>
    <row r="103" spans="1:3" x14ac:dyDescent="0.25">
      <c r="A103" s="51">
        <v>2004.9056603773399</v>
      </c>
      <c r="B103" s="51">
        <v>899.06500000000005</v>
      </c>
      <c r="C103" s="51">
        <v>809.95600000000002</v>
      </c>
    </row>
    <row r="104" spans="1:3" x14ac:dyDescent="0.25">
      <c r="A104" s="51">
        <v>2004.9245283018699</v>
      </c>
      <c r="B104" s="51">
        <v>905.47500000000002</v>
      </c>
      <c r="C104" s="51">
        <v>807.06299999999999</v>
      </c>
    </row>
    <row r="105" spans="1:3" x14ac:dyDescent="0.25">
      <c r="A105" s="51">
        <v>2004.9433962264</v>
      </c>
      <c r="B105" s="51">
        <v>914.22900000000004</v>
      </c>
      <c r="C105" s="51">
        <v>808.495</v>
      </c>
    </row>
    <row r="106" spans="1:3" x14ac:dyDescent="0.25">
      <c r="A106" s="51">
        <v>2004.96226415093</v>
      </c>
      <c r="B106" s="51">
        <v>909.19899999999996</v>
      </c>
      <c r="C106" s="51">
        <v>807.02800000000002</v>
      </c>
    </row>
    <row r="107" spans="1:3" x14ac:dyDescent="0.25">
      <c r="A107" s="51">
        <v>2004.98113207546</v>
      </c>
      <c r="B107" s="51">
        <v>915.70600000000002</v>
      </c>
      <c r="C107" s="51">
        <v>811.33299999999997</v>
      </c>
    </row>
    <row r="108" spans="1:3" x14ac:dyDescent="0.25">
      <c r="A108" s="51">
        <v>2004.99999999998</v>
      </c>
      <c r="B108" s="51">
        <v>884.23299999999995</v>
      </c>
      <c r="C108" s="51">
        <v>810.94399999999996</v>
      </c>
    </row>
    <row r="109" spans="1:3" x14ac:dyDescent="0.25">
      <c r="A109" s="51">
        <v>2005.01923076921</v>
      </c>
      <c r="B109" s="51">
        <v>873.63699999999994</v>
      </c>
      <c r="C109" s="51">
        <v>815.702</v>
      </c>
    </row>
    <row r="110" spans="1:3" x14ac:dyDescent="0.25">
      <c r="A110" s="51">
        <v>2005.0384615384401</v>
      </c>
      <c r="B110" s="51">
        <v>881.04600000000005</v>
      </c>
      <c r="C110" s="51">
        <v>798.45500000000004</v>
      </c>
    </row>
    <row r="111" spans="1:3" x14ac:dyDescent="0.25">
      <c r="A111" s="51">
        <v>2005.0576923076801</v>
      </c>
      <c r="B111" s="51">
        <v>896.16800000000001</v>
      </c>
      <c r="C111" s="51">
        <v>806.96</v>
      </c>
    </row>
    <row r="112" spans="1:3" x14ac:dyDescent="0.25">
      <c r="A112" s="51">
        <v>2005.0769230769099</v>
      </c>
      <c r="B112" s="51">
        <v>894.78200000000004</v>
      </c>
      <c r="C112" s="51">
        <v>807.26199999999994</v>
      </c>
    </row>
    <row r="113" spans="1:3" x14ac:dyDescent="0.25">
      <c r="A113" s="51">
        <v>2005.0961538461399</v>
      </c>
      <c r="B113" s="51">
        <v>899.47199999999998</v>
      </c>
      <c r="C113" s="51">
        <v>804.74599999999998</v>
      </c>
    </row>
    <row r="114" spans="1:3" x14ac:dyDescent="0.25">
      <c r="A114" s="51">
        <v>2005.11538461537</v>
      </c>
      <c r="B114" s="51">
        <v>897.10500000000002</v>
      </c>
      <c r="C114" s="51">
        <v>797.29899999999998</v>
      </c>
    </row>
    <row r="115" spans="1:3" x14ac:dyDescent="0.25">
      <c r="A115" s="51">
        <v>2005.1346153846</v>
      </c>
      <c r="B115" s="51">
        <v>900.33799999999997</v>
      </c>
      <c r="C115" s="51">
        <v>795.60599999999999</v>
      </c>
    </row>
    <row r="116" spans="1:3" x14ac:dyDescent="0.25">
      <c r="A116" s="51">
        <v>2005.15384615383</v>
      </c>
      <c r="B116" s="51">
        <v>913.84900000000005</v>
      </c>
      <c r="C116" s="51">
        <v>804.57600000000002</v>
      </c>
    </row>
    <row r="117" spans="1:3" x14ac:dyDescent="0.25">
      <c r="A117" s="51">
        <v>2005.1730769230601</v>
      </c>
      <c r="B117" s="51">
        <v>906.928</v>
      </c>
      <c r="C117" s="51">
        <v>801.25199999999995</v>
      </c>
    </row>
    <row r="118" spans="1:3" x14ac:dyDescent="0.25">
      <c r="A118" s="51">
        <v>2005.1923076922899</v>
      </c>
      <c r="B118" s="51">
        <v>905.375</v>
      </c>
      <c r="C118" s="51">
        <v>799.25</v>
      </c>
    </row>
    <row r="119" spans="1:3" x14ac:dyDescent="0.25">
      <c r="A119" s="51">
        <v>2005.2115384615199</v>
      </c>
      <c r="B119" s="51">
        <v>912.66</v>
      </c>
      <c r="C119" s="51">
        <v>807.21100000000001</v>
      </c>
    </row>
    <row r="120" spans="1:3" x14ac:dyDescent="0.25">
      <c r="A120" s="51">
        <v>2005.23076923075</v>
      </c>
      <c r="B120" s="51">
        <v>926.43399999999997</v>
      </c>
      <c r="C120" s="51">
        <v>797.09400000000005</v>
      </c>
    </row>
    <row r="121" spans="1:3" x14ac:dyDescent="0.25">
      <c r="A121" s="51">
        <v>2005.24999999998</v>
      </c>
      <c r="B121" s="51">
        <v>927.154</v>
      </c>
      <c r="C121" s="51">
        <v>807.55100000000004</v>
      </c>
    </row>
    <row r="122" spans="1:3" x14ac:dyDescent="0.25">
      <c r="A122" s="51">
        <v>2005.26923076921</v>
      </c>
      <c r="B122" s="51">
        <v>927.24300000000005</v>
      </c>
      <c r="C122" s="51">
        <v>797.327</v>
      </c>
    </row>
    <row r="123" spans="1:3" x14ac:dyDescent="0.25">
      <c r="A123" s="51">
        <v>2005.2884615384401</v>
      </c>
      <c r="B123" s="51">
        <v>922.19799999999998</v>
      </c>
      <c r="C123" s="51">
        <v>805.70699999999999</v>
      </c>
    </row>
    <row r="124" spans="1:3" x14ac:dyDescent="0.25">
      <c r="A124" s="51">
        <v>2005.3076923076701</v>
      </c>
      <c r="B124" s="51">
        <v>934.54300000000001</v>
      </c>
      <c r="C124" s="51">
        <v>801.79300000000001</v>
      </c>
    </row>
    <row r="125" spans="1:3" x14ac:dyDescent="0.25">
      <c r="A125" s="51">
        <v>2005.3269230769099</v>
      </c>
      <c r="B125" s="51">
        <v>934.47900000000004</v>
      </c>
      <c r="C125" s="51">
        <v>809.79700000000003</v>
      </c>
    </row>
    <row r="126" spans="1:3" x14ac:dyDescent="0.25">
      <c r="A126" s="51">
        <v>2005.3461538461399</v>
      </c>
      <c r="B126" s="51">
        <v>927.11300000000006</v>
      </c>
      <c r="C126" s="51">
        <v>802.41200000000003</v>
      </c>
    </row>
    <row r="127" spans="1:3" x14ac:dyDescent="0.25">
      <c r="A127" s="51">
        <v>2005.36538461537</v>
      </c>
      <c r="B127" s="51">
        <v>922.94200000000001</v>
      </c>
      <c r="C127" s="51">
        <v>808.37800000000004</v>
      </c>
    </row>
    <row r="128" spans="1:3" x14ac:dyDescent="0.25">
      <c r="A128" s="51">
        <v>2005.3846153846</v>
      </c>
      <c r="B128" s="51">
        <v>929.80399999999997</v>
      </c>
      <c r="C128" s="51">
        <v>801.54600000000005</v>
      </c>
    </row>
    <row r="129" spans="1:3" x14ac:dyDescent="0.25">
      <c r="A129" s="51">
        <v>2005.40384615383</v>
      </c>
      <c r="B129" s="51">
        <v>927.78099999999995</v>
      </c>
      <c r="C129" s="51">
        <v>810.16</v>
      </c>
    </row>
    <row r="130" spans="1:3" x14ac:dyDescent="0.25">
      <c r="A130" s="51">
        <v>2005.4230769230601</v>
      </c>
      <c r="B130" s="51">
        <v>940.15</v>
      </c>
      <c r="C130" s="51">
        <v>817.33500000000004</v>
      </c>
    </row>
    <row r="131" spans="1:3" x14ac:dyDescent="0.25">
      <c r="A131" s="51">
        <v>2005.4423076922899</v>
      </c>
      <c r="B131" s="51">
        <v>937.96500000000003</v>
      </c>
      <c r="C131" s="51">
        <v>814.17200000000003</v>
      </c>
    </row>
    <row r="132" spans="1:3" x14ac:dyDescent="0.25">
      <c r="A132" s="51">
        <v>2005.4615384615199</v>
      </c>
      <c r="B132" s="51">
        <v>940.83900000000006</v>
      </c>
      <c r="C132" s="51">
        <v>811.19799999999998</v>
      </c>
    </row>
    <row r="133" spans="1:3" x14ac:dyDescent="0.25">
      <c r="A133" s="51">
        <v>2005.48076923075</v>
      </c>
      <c r="B133" s="51">
        <v>967.86800000000005</v>
      </c>
      <c r="C133" s="51">
        <v>810.42899999999997</v>
      </c>
    </row>
    <row r="134" spans="1:3" x14ac:dyDescent="0.25">
      <c r="A134" s="51">
        <v>2005.49999999998</v>
      </c>
      <c r="B134" s="51">
        <v>988.44100000000003</v>
      </c>
      <c r="C134" s="51">
        <v>810.08199999999999</v>
      </c>
    </row>
    <row r="135" spans="1:3" x14ac:dyDescent="0.25">
      <c r="A135" s="51">
        <v>2005.51923076921</v>
      </c>
      <c r="B135" s="51">
        <v>988.73099999999999</v>
      </c>
      <c r="C135" s="51">
        <v>821.55600000000004</v>
      </c>
    </row>
    <row r="136" spans="1:3" x14ac:dyDescent="0.25">
      <c r="A136" s="51">
        <v>2005.5384615384401</v>
      </c>
      <c r="B136" s="51">
        <v>979.45299999999997</v>
      </c>
      <c r="C136" s="51">
        <v>808.86099999999999</v>
      </c>
    </row>
    <row r="137" spans="1:3" x14ac:dyDescent="0.25">
      <c r="A137" s="51">
        <v>2005.5576923076701</v>
      </c>
      <c r="B137" s="51">
        <v>989.66099999999994</v>
      </c>
      <c r="C137" s="51">
        <v>816.80399999999997</v>
      </c>
    </row>
    <row r="138" spans="1:3" x14ac:dyDescent="0.25">
      <c r="A138" s="51">
        <v>2005.5769230768999</v>
      </c>
      <c r="B138" s="51">
        <v>996.79600000000005</v>
      </c>
      <c r="C138" s="51">
        <v>814.25900000000001</v>
      </c>
    </row>
    <row r="139" spans="1:3" x14ac:dyDescent="0.25">
      <c r="A139" s="51">
        <v>2005.5961538461399</v>
      </c>
      <c r="B139" s="51">
        <v>994.86500000000001</v>
      </c>
      <c r="C139" s="51">
        <v>818.84100000000001</v>
      </c>
    </row>
    <row r="140" spans="1:3" x14ac:dyDescent="0.25">
      <c r="A140" s="51">
        <v>2005.61538461537</v>
      </c>
      <c r="B140" s="51">
        <v>987.75699999999995</v>
      </c>
      <c r="C140" s="51">
        <v>808.54399999999998</v>
      </c>
    </row>
    <row r="141" spans="1:3" x14ac:dyDescent="0.25">
      <c r="A141" s="51">
        <v>2005.6346153846</v>
      </c>
      <c r="B141" s="51">
        <v>984.10599999999999</v>
      </c>
      <c r="C141" s="51">
        <v>813.774</v>
      </c>
    </row>
    <row r="142" spans="1:3" x14ac:dyDescent="0.25">
      <c r="A142" s="51">
        <v>2005.65384615383</v>
      </c>
      <c r="B142" s="51">
        <v>992.27</v>
      </c>
      <c r="C142" s="51">
        <v>811.31299999999999</v>
      </c>
    </row>
    <row r="143" spans="1:3" x14ac:dyDescent="0.25">
      <c r="A143" s="51">
        <v>2005.6730769230601</v>
      </c>
      <c r="B143" s="51">
        <v>977</v>
      </c>
      <c r="C143" s="51">
        <v>823.23699999999997</v>
      </c>
    </row>
    <row r="144" spans="1:3" x14ac:dyDescent="0.25">
      <c r="A144" s="51">
        <v>2005.6923076922899</v>
      </c>
      <c r="B144" s="51">
        <v>978.98199999999997</v>
      </c>
      <c r="C144" s="51">
        <v>822.5</v>
      </c>
    </row>
    <row r="145" spans="1:3" x14ac:dyDescent="0.25">
      <c r="A145" s="51">
        <v>2005.7115384615199</v>
      </c>
      <c r="B145" s="51">
        <v>964.24900000000002</v>
      </c>
      <c r="C145" s="51">
        <v>823.59</v>
      </c>
    </row>
    <row r="146" spans="1:3" x14ac:dyDescent="0.25">
      <c r="A146" s="51">
        <v>2005.73076923075</v>
      </c>
      <c r="B146" s="51">
        <v>974.18</v>
      </c>
      <c r="C146" s="51">
        <v>812.92600000000004</v>
      </c>
    </row>
    <row r="147" spans="1:3" x14ac:dyDescent="0.25">
      <c r="A147" s="51">
        <v>2005.74999999998</v>
      </c>
      <c r="B147" s="51">
        <v>996.04399999999998</v>
      </c>
      <c r="C147" s="51">
        <v>823.77099999999996</v>
      </c>
    </row>
    <row r="148" spans="1:3" x14ac:dyDescent="0.25">
      <c r="A148" s="51">
        <v>2005.76923076921</v>
      </c>
      <c r="B148" s="51">
        <v>990.99599999999998</v>
      </c>
      <c r="C148" s="51">
        <v>817.13699999999994</v>
      </c>
    </row>
    <row r="149" spans="1:3" x14ac:dyDescent="0.25">
      <c r="A149" s="51">
        <v>2005.7884615384401</v>
      </c>
      <c r="B149" s="51">
        <v>983.351</v>
      </c>
      <c r="C149" s="51">
        <v>826.30600000000004</v>
      </c>
    </row>
    <row r="150" spans="1:3" x14ac:dyDescent="0.25">
      <c r="A150" s="51">
        <v>2005.8076923076701</v>
      </c>
      <c r="B150" s="51">
        <v>998.55200000000002</v>
      </c>
      <c r="C150" s="51">
        <v>814.28099999999995</v>
      </c>
    </row>
    <row r="151" spans="1:3" x14ac:dyDescent="0.25">
      <c r="A151" s="51">
        <v>2005.8269230768999</v>
      </c>
      <c r="B151" s="51">
        <v>1003.504</v>
      </c>
      <c r="C151" s="51">
        <v>819.10500000000002</v>
      </c>
    </row>
    <row r="152" spans="1:3" x14ac:dyDescent="0.25">
      <c r="A152" s="51">
        <v>2005.8461538461299</v>
      </c>
      <c r="B152" s="51">
        <v>998.61500000000001</v>
      </c>
      <c r="C152" s="51">
        <v>814.57100000000003</v>
      </c>
    </row>
    <row r="153" spans="1:3" x14ac:dyDescent="0.25">
      <c r="A153" s="51">
        <v>2005.86538461537</v>
      </c>
      <c r="B153" s="51">
        <v>998.30100000000004</v>
      </c>
      <c r="C153" s="51">
        <v>824.99099999999999</v>
      </c>
    </row>
    <row r="154" spans="1:3" x14ac:dyDescent="0.25">
      <c r="A154" s="51">
        <v>2005.8846153846</v>
      </c>
      <c r="B154" s="51">
        <v>999.149</v>
      </c>
      <c r="C154" s="51">
        <v>823.26300000000003</v>
      </c>
    </row>
    <row r="155" spans="1:3" x14ac:dyDescent="0.25">
      <c r="A155" s="51">
        <v>2005.90384615383</v>
      </c>
      <c r="B155" s="51">
        <v>1017.239</v>
      </c>
      <c r="C155" s="51">
        <v>833.12400000000002</v>
      </c>
    </row>
    <row r="156" spans="1:3" x14ac:dyDescent="0.25">
      <c r="A156" s="51">
        <v>2005.9230769230601</v>
      </c>
      <c r="B156" s="51">
        <v>1013.538</v>
      </c>
      <c r="C156" s="51">
        <v>835.05899999999997</v>
      </c>
    </row>
    <row r="157" spans="1:3" x14ac:dyDescent="0.25">
      <c r="A157" s="51">
        <v>2005.9423076922899</v>
      </c>
      <c r="B157" s="51">
        <v>1041.7919999999999</v>
      </c>
      <c r="C157" s="51">
        <v>833.25</v>
      </c>
    </row>
    <row r="158" spans="1:3" x14ac:dyDescent="0.25">
      <c r="A158" s="51">
        <v>2005.9615384615199</v>
      </c>
      <c r="B158" s="51">
        <v>1016.943</v>
      </c>
      <c r="C158" s="51">
        <v>830.95</v>
      </c>
    </row>
    <row r="159" spans="1:3" x14ac:dyDescent="0.25">
      <c r="A159" s="51">
        <v>2005.98076923075</v>
      </c>
      <c r="B159" s="51">
        <v>1019.749</v>
      </c>
      <c r="C159" s="51">
        <v>848.31700000000001</v>
      </c>
    </row>
    <row r="160" spans="1:3" x14ac:dyDescent="0.25">
      <c r="A160" s="51">
        <v>2005.99999999998</v>
      </c>
      <c r="B160" s="51">
        <v>1038.152</v>
      </c>
      <c r="C160" s="51">
        <v>847.7</v>
      </c>
    </row>
    <row r="161" spans="1:3" x14ac:dyDescent="0.25">
      <c r="A161" s="51">
        <v>2006.01923076921</v>
      </c>
      <c r="B161" s="51">
        <v>1038.614</v>
      </c>
      <c r="C161" s="51">
        <v>851.85599999999999</v>
      </c>
    </row>
    <row r="162" spans="1:3" x14ac:dyDescent="0.25">
      <c r="A162" s="51">
        <v>2006.0384615384401</v>
      </c>
      <c r="B162" s="51">
        <v>1033.258</v>
      </c>
      <c r="C162" s="51">
        <v>829.35699999999997</v>
      </c>
    </row>
    <row r="163" spans="1:3" x14ac:dyDescent="0.25">
      <c r="A163" s="51">
        <v>2006.0576923076701</v>
      </c>
      <c r="B163" s="51">
        <v>1051.18</v>
      </c>
      <c r="C163" s="51">
        <v>836.04200000000003</v>
      </c>
    </row>
    <row r="164" spans="1:3" x14ac:dyDescent="0.25">
      <c r="A164" s="51">
        <v>2006.0769230768999</v>
      </c>
      <c r="B164" s="51">
        <v>1055.1859999999999</v>
      </c>
      <c r="C164" s="51">
        <v>828.90099999999995</v>
      </c>
    </row>
    <row r="165" spans="1:3" x14ac:dyDescent="0.25">
      <c r="A165" s="51">
        <v>2006.0961538461299</v>
      </c>
      <c r="B165" s="51">
        <v>1030.373</v>
      </c>
      <c r="C165" s="51">
        <v>831.80799999999999</v>
      </c>
    </row>
    <row r="166" spans="1:3" x14ac:dyDescent="0.25">
      <c r="A166" s="51">
        <v>2006.11538461536</v>
      </c>
      <c r="B166" s="51">
        <v>1035.376</v>
      </c>
      <c r="C166" s="51">
        <v>827.61300000000006</v>
      </c>
    </row>
    <row r="167" spans="1:3" x14ac:dyDescent="0.25">
      <c r="A167" s="51">
        <v>2006.1346153846</v>
      </c>
      <c r="B167" s="51">
        <v>1039.3330000000001</v>
      </c>
      <c r="C167" s="51">
        <v>835.24</v>
      </c>
    </row>
    <row r="168" spans="1:3" x14ac:dyDescent="0.25">
      <c r="A168" s="51">
        <v>2006.15384615383</v>
      </c>
      <c r="B168" s="51">
        <v>1062.732</v>
      </c>
      <c r="C168" s="51">
        <v>840.55499999999995</v>
      </c>
    </row>
    <row r="169" spans="1:3" x14ac:dyDescent="0.25">
      <c r="A169" s="51">
        <v>2006.1730769230601</v>
      </c>
      <c r="B169" s="51">
        <v>1055.7650000000001</v>
      </c>
      <c r="C169" s="51">
        <v>839.35599999999999</v>
      </c>
    </row>
    <row r="170" spans="1:3" x14ac:dyDescent="0.25">
      <c r="A170" s="51">
        <v>2006.1923076922899</v>
      </c>
      <c r="B170" s="51">
        <v>1052.2560000000001</v>
      </c>
      <c r="C170" s="51">
        <v>839.23400000000004</v>
      </c>
    </row>
    <row r="171" spans="1:3" x14ac:dyDescent="0.25">
      <c r="A171" s="51">
        <v>2006.2115384615199</v>
      </c>
      <c r="B171" s="51">
        <v>1043.998</v>
      </c>
      <c r="C171" s="51">
        <v>843.01</v>
      </c>
    </row>
    <row r="172" spans="1:3" x14ac:dyDescent="0.25">
      <c r="A172" s="51">
        <v>2006.23076923075</v>
      </c>
      <c r="B172" s="51">
        <v>1056.127</v>
      </c>
      <c r="C172" s="51">
        <v>838.00300000000004</v>
      </c>
    </row>
    <row r="173" spans="1:3" x14ac:dyDescent="0.25">
      <c r="A173" s="51">
        <v>2006.24999999998</v>
      </c>
      <c r="B173" s="51">
        <v>1067.4770000000001</v>
      </c>
      <c r="C173" s="51">
        <v>833.67499999999995</v>
      </c>
    </row>
    <row r="174" spans="1:3" x14ac:dyDescent="0.25">
      <c r="A174" s="51">
        <v>2006.26923076921</v>
      </c>
      <c r="B174" s="51">
        <v>1067.0239999999999</v>
      </c>
      <c r="C174" s="51">
        <v>834.58900000000006</v>
      </c>
    </row>
    <row r="175" spans="1:3" x14ac:dyDescent="0.25">
      <c r="A175" s="51">
        <v>2006.2884615384401</v>
      </c>
      <c r="B175" s="51">
        <v>1075.146</v>
      </c>
      <c r="C175" s="51">
        <v>836.86199999999997</v>
      </c>
    </row>
    <row r="176" spans="1:3" x14ac:dyDescent="0.25">
      <c r="A176" s="51">
        <v>2006.3076923076701</v>
      </c>
      <c r="B176" s="51">
        <v>1084.807</v>
      </c>
      <c r="C176" s="51">
        <v>836.35199999999998</v>
      </c>
    </row>
    <row r="177" spans="1:3" x14ac:dyDescent="0.25">
      <c r="A177" s="51">
        <v>2006.3269230768999</v>
      </c>
      <c r="B177" s="51">
        <v>1080.3889999999999</v>
      </c>
      <c r="C177" s="51">
        <v>844.572</v>
      </c>
    </row>
    <row r="178" spans="1:3" x14ac:dyDescent="0.25">
      <c r="A178" s="51">
        <v>2006.3461538461299</v>
      </c>
      <c r="B178" s="51">
        <v>1079.2639999999999</v>
      </c>
      <c r="C178" s="51">
        <v>843.86699999999996</v>
      </c>
    </row>
    <row r="179" spans="1:3" x14ac:dyDescent="0.25">
      <c r="A179" s="51">
        <v>2006.36538461536</v>
      </c>
      <c r="B179" s="51">
        <v>1075.694</v>
      </c>
      <c r="C179" s="51">
        <v>838.40499999999997</v>
      </c>
    </row>
    <row r="180" spans="1:3" x14ac:dyDescent="0.25">
      <c r="A180" s="51">
        <v>2006.3846153846</v>
      </c>
      <c r="B180" s="51">
        <v>1076.4090000000001</v>
      </c>
      <c r="C180" s="51">
        <v>838.15300000000002</v>
      </c>
    </row>
    <row r="181" spans="1:3" x14ac:dyDescent="0.25">
      <c r="A181" s="51">
        <v>2006.40384615383</v>
      </c>
      <c r="B181" s="51">
        <v>1084.0940000000001</v>
      </c>
      <c r="C181" s="51">
        <v>840.25099999999998</v>
      </c>
    </row>
    <row r="182" spans="1:3" x14ac:dyDescent="0.25">
      <c r="A182" s="51">
        <v>2006.4230769230601</v>
      </c>
      <c r="B182" s="51">
        <v>1084.4860000000001</v>
      </c>
      <c r="C182" s="51">
        <v>851.58</v>
      </c>
    </row>
    <row r="183" spans="1:3" x14ac:dyDescent="0.25">
      <c r="A183" s="51">
        <v>2006.4423076922899</v>
      </c>
      <c r="B183" s="51">
        <v>1080.5319999999999</v>
      </c>
      <c r="C183" s="51">
        <v>849.07399999999996</v>
      </c>
    </row>
    <row r="184" spans="1:3" x14ac:dyDescent="0.25">
      <c r="A184" s="51">
        <v>2006.4615384615199</v>
      </c>
      <c r="B184" s="51">
        <v>1087.2560000000001</v>
      </c>
      <c r="C184" s="51">
        <v>845.86900000000003</v>
      </c>
    </row>
    <row r="185" spans="1:3" x14ac:dyDescent="0.25">
      <c r="A185" s="51">
        <v>2006.48076923075</v>
      </c>
      <c r="B185" s="51">
        <v>1112.518</v>
      </c>
      <c r="C185" s="51">
        <v>844.77300000000002</v>
      </c>
    </row>
    <row r="186" spans="1:3" x14ac:dyDescent="0.25">
      <c r="A186" s="51">
        <v>2006.49999999998</v>
      </c>
      <c r="B186" s="51">
        <v>1112.77</v>
      </c>
      <c r="C186" s="51">
        <v>844.43600000000004</v>
      </c>
    </row>
    <row r="187" spans="1:3" x14ac:dyDescent="0.25">
      <c r="A187" s="51">
        <v>2006.51923076921</v>
      </c>
      <c r="B187" s="51">
        <v>1111.3969999999999</v>
      </c>
      <c r="C187" s="51">
        <v>851.65899999999999</v>
      </c>
    </row>
    <row r="188" spans="1:3" x14ac:dyDescent="0.25">
      <c r="A188" s="51">
        <v>2006.5384615384401</v>
      </c>
      <c r="B188" s="51">
        <v>1107.838</v>
      </c>
      <c r="C188" s="51">
        <v>844.39099999999996</v>
      </c>
    </row>
    <row r="189" spans="1:3" x14ac:dyDescent="0.25">
      <c r="A189" s="51">
        <v>2006.5576923076701</v>
      </c>
      <c r="B189" s="51">
        <v>1125.154</v>
      </c>
      <c r="C189" s="51">
        <v>849.89400000000001</v>
      </c>
    </row>
    <row r="190" spans="1:3" x14ac:dyDescent="0.25">
      <c r="A190" s="51">
        <v>2006.5769230768999</v>
      </c>
      <c r="B190" s="51">
        <v>1128.2850000000001</v>
      </c>
      <c r="C190" s="51">
        <v>841.55200000000002</v>
      </c>
    </row>
    <row r="191" spans="1:3" x14ac:dyDescent="0.25">
      <c r="A191" s="51">
        <v>2006.5961538461299</v>
      </c>
      <c r="B191" s="51">
        <v>1114.627</v>
      </c>
      <c r="C191" s="51">
        <v>850.26300000000003</v>
      </c>
    </row>
    <row r="192" spans="1:3" x14ac:dyDescent="0.25">
      <c r="A192" s="51">
        <v>2006.61538461536</v>
      </c>
      <c r="B192" s="51">
        <v>1112.702</v>
      </c>
      <c r="C192" s="51">
        <v>840.00599999999997</v>
      </c>
    </row>
    <row r="193" spans="1:3" x14ac:dyDescent="0.25">
      <c r="A193" s="51">
        <v>2006.63461538459</v>
      </c>
      <c r="B193" s="51">
        <v>1103.912</v>
      </c>
      <c r="C193" s="51">
        <v>842.87599999999998</v>
      </c>
    </row>
    <row r="194" spans="1:3" x14ac:dyDescent="0.25">
      <c r="A194" s="51">
        <v>2006.65384615383</v>
      </c>
      <c r="B194" s="51">
        <v>1113.0250000000001</v>
      </c>
      <c r="C194" s="51">
        <v>837.98699999999997</v>
      </c>
    </row>
    <row r="195" spans="1:3" x14ac:dyDescent="0.25">
      <c r="A195" s="51">
        <v>2006.6730769230601</v>
      </c>
      <c r="B195" s="51">
        <v>1107.252</v>
      </c>
      <c r="C195" s="51">
        <v>850.92499999999995</v>
      </c>
    </row>
    <row r="196" spans="1:3" x14ac:dyDescent="0.25">
      <c r="A196" s="51">
        <v>2006.6923076922899</v>
      </c>
      <c r="B196" s="51">
        <v>1105.3979999999999</v>
      </c>
      <c r="C196" s="51">
        <v>848.59400000000005</v>
      </c>
    </row>
    <row r="197" spans="1:3" x14ac:dyDescent="0.25">
      <c r="A197" s="51">
        <v>2006.7115384615199</v>
      </c>
      <c r="B197" s="51">
        <v>1102.153</v>
      </c>
      <c r="C197" s="51">
        <v>840.88599999999997</v>
      </c>
    </row>
    <row r="198" spans="1:3" x14ac:dyDescent="0.25">
      <c r="A198" s="51">
        <v>2006.73076923075</v>
      </c>
      <c r="B198" s="51">
        <v>1112.53</v>
      </c>
      <c r="C198" s="51">
        <v>838.19200000000001</v>
      </c>
    </row>
    <row r="199" spans="1:3" x14ac:dyDescent="0.25">
      <c r="A199" s="51">
        <v>2006.74999999998</v>
      </c>
      <c r="B199" s="51">
        <v>1118.3150000000001</v>
      </c>
      <c r="C199" s="51">
        <v>849.971</v>
      </c>
    </row>
    <row r="200" spans="1:3" x14ac:dyDescent="0.25">
      <c r="A200" s="51">
        <v>2006.76923076921</v>
      </c>
      <c r="B200" s="51">
        <v>1114.6030000000001</v>
      </c>
      <c r="C200" s="51">
        <v>842.29600000000005</v>
      </c>
    </row>
    <row r="201" spans="1:3" x14ac:dyDescent="0.25">
      <c r="A201" s="51">
        <v>2006.7884615384401</v>
      </c>
      <c r="B201" s="51">
        <v>1110.1659999999999</v>
      </c>
      <c r="C201" s="51">
        <v>859.33900000000006</v>
      </c>
    </row>
    <row r="202" spans="1:3" x14ac:dyDescent="0.25">
      <c r="A202" s="51">
        <v>2006.8076923076701</v>
      </c>
      <c r="B202" s="51">
        <v>1121.2809999999999</v>
      </c>
      <c r="C202" s="51">
        <v>844.2</v>
      </c>
    </row>
    <row r="203" spans="1:3" x14ac:dyDescent="0.25">
      <c r="A203" s="51">
        <v>2006.8269230768999</v>
      </c>
      <c r="B203" s="51">
        <v>1118.7360000000001</v>
      </c>
      <c r="C203" s="51">
        <v>852.64800000000002</v>
      </c>
    </row>
    <row r="204" spans="1:3" x14ac:dyDescent="0.25">
      <c r="A204" s="51">
        <v>2006.8461538461299</v>
      </c>
      <c r="B204" s="51">
        <v>1113.17</v>
      </c>
      <c r="C204" s="51">
        <v>855.53599999999994</v>
      </c>
    </row>
    <row r="205" spans="1:3" x14ac:dyDescent="0.25">
      <c r="A205" s="51">
        <v>2006.86538461536</v>
      </c>
      <c r="B205" s="51">
        <v>1112.8320000000001</v>
      </c>
      <c r="C205" s="51">
        <v>858.63</v>
      </c>
    </row>
    <row r="206" spans="1:3" x14ac:dyDescent="0.25">
      <c r="A206" s="51">
        <v>2006.88461538459</v>
      </c>
      <c r="B206" s="51">
        <v>1113.2360000000001</v>
      </c>
      <c r="C206" s="51">
        <v>855.55100000000004</v>
      </c>
    </row>
    <row r="207" spans="1:3" x14ac:dyDescent="0.25">
      <c r="A207" s="51">
        <v>2006.90384615382</v>
      </c>
      <c r="B207" s="51">
        <v>1133.3140000000001</v>
      </c>
      <c r="C207" s="51">
        <v>865.12599999999998</v>
      </c>
    </row>
    <row r="208" spans="1:3" x14ac:dyDescent="0.25">
      <c r="A208" s="51">
        <v>2006.9230769230601</v>
      </c>
      <c r="B208" s="51">
        <v>1126.144</v>
      </c>
      <c r="C208" s="51">
        <v>856.67100000000005</v>
      </c>
    </row>
    <row r="209" spans="1:3" x14ac:dyDescent="0.25">
      <c r="A209" s="51">
        <v>2006.9423076922899</v>
      </c>
      <c r="B209" s="51">
        <v>1146.252</v>
      </c>
      <c r="C209" s="51">
        <v>862.178</v>
      </c>
    </row>
    <row r="210" spans="1:3" x14ac:dyDescent="0.25">
      <c r="A210" s="51">
        <v>2006.9615384615199</v>
      </c>
      <c r="B210" s="51">
        <v>1138.2539999999999</v>
      </c>
      <c r="C210" s="51">
        <v>853.851</v>
      </c>
    </row>
    <row r="211" spans="1:3" x14ac:dyDescent="0.25">
      <c r="A211" s="51">
        <v>2006.98076923075</v>
      </c>
      <c r="B211" s="51">
        <v>1142.3209999999999</v>
      </c>
      <c r="C211" s="51">
        <v>865.01</v>
      </c>
    </row>
    <row r="212" spans="1:3" x14ac:dyDescent="0.25">
      <c r="A212" s="51">
        <v>2006.99999999998</v>
      </c>
      <c r="B212" s="51">
        <v>1150.98</v>
      </c>
      <c r="C212" s="51">
        <v>869.98800000000006</v>
      </c>
    </row>
    <row r="213" spans="1:3" x14ac:dyDescent="0.25">
      <c r="A213" s="51">
        <v>2007.01923076921</v>
      </c>
      <c r="B213" s="51">
        <v>1154.4159999999999</v>
      </c>
      <c r="C213" s="51">
        <v>874.62599999999998</v>
      </c>
    </row>
    <row r="214" spans="1:3" x14ac:dyDescent="0.25">
      <c r="A214" s="51">
        <v>2007.0384615384401</v>
      </c>
      <c r="B214" s="51">
        <v>1138.3</v>
      </c>
      <c r="C214" s="51">
        <v>854.81899999999996</v>
      </c>
    </row>
    <row r="215" spans="1:3" x14ac:dyDescent="0.25">
      <c r="A215" s="51">
        <v>2007.0576923076701</v>
      </c>
      <c r="B215" s="51">
        <v>1141.2260000000001</v>
      </c>
      <c r="C215" s="51">
        <v>859.36300000000006</v>
      </c>
    </row>
    <row r="216" spans="1:3" x14ac:dyDescent="0.25">
      <c r="A216" s="51">
        <v>2007.0769230768999</v>
      </c>
      <c r="B216" s="51">
        <v>1148.1479999999999</v>
      </c>
      <c r="C216" s="51">
        <v>851.755</v>
      </c>
    </row>
    <row r="217" spans="1:3" x14ac:dyDescent="0.25">
      <c r="A217" s="51">
        <v>2007.0961538461299</v>
      </c>
      <c r="B217" s="51">
        <v>1136.671</v>
      </c>
      <c r="C217" s="51">
        <v>865.73</v>
      </c>
    </row>
    <row r="218" spans="1:3" x14ac:dyDescent="0.25">
      <c r="A218" s="51">
        <v>2007.11538461536</v>
      </c>
      <c r="B218" s="51">
        <v>1127.1959999999999</v>
      </c>
      <c r="C218" s="51">
        <v>855.05700000000002</v>
      </c>
    </row>
    <row r="219" spans="1:3" x14ac:dyDescent="0.25">
      <c r="A219" s="51">
        <v>2007.13461538459</v>
      </c>
      <c r="B219" s="51">
        <v>1135.0899999999999</v>
      </c>
      <c r="C219" s="51">
        <v>867.19899999999996</v>
      </c>
    </row>
    <row r="220" spans="1:3" x14ac:dyDescent="0.25">
      <c r="A220" s="51">
        <v>2007.15384615382</v>
      </c>
      <c r="B220" s="51">
        <v>1150.396</v>
      </c>
      <c r="C220" s="51">
        <v>869.23500000000001</v>
      </c>
    </row>
    <row r="221" spans="1:3" x14ac:dyDescent="0.25">
      <c r="A221" s="51">
        <v>2007.1730769230501</v>
      </c>
      <c r="B221" s="51">
        <v>1148.229</v>
      </c>
      <c r="C221" s="51">
        <v>877.40899999999999</v>
      </c>
    </row>
    <row r="222" spans="1:3" x14ac:dyDescent="0.25">
      <c r="A222" s="51">
        <v>2007.1923076922899</v>
      </c>
      <c r="B222" s="51">
        <v>1139.826</v>
      </c>
      <c r="C222" s="51">
        <v>864.505</v>
      </c>
    </row>
    <row r="223" spans="1:3" x14ac:dyDescent="0.25">
      <c r="A223" s="51">
        <v>2007.2115384615199</v>
      </c>
      <c r="B223" s="51">
        <v>1129.9970000000001</v>
      </c>
      <c r="C223" s="51">
        <v>876.10799999999995</v>
      </c>
    </row>
    <row r="224" spans="1:3" x14ac:dyDescent="0.25">
      <c r="A224" s="51">
        <v>2007.23076923075</v>
      </c>
      <c r="B224" s="51">
        <v>1142.6559999999999</v>
      </c>
      <c r="C224" s="51">
        <v>863.06700000000001</v>
      </c>
    </row>
    <row r="225" spans="1:3" x14ac:dyDescent="0.25">
      <c r="A225" s="51">
        <v>2007.24999999998</v>
      </c>
      <c r="B225" s="51">
        <v>1162.604</v>
      </c>
      <c r="C225" s="51">
        <v>869.803</v>
      </c>
    </row>
    <row r="226" spans="1:3" x14ac:dyDescent="0.25">
      <c r="A226" s="51">
        <v>2007.26923076921</v>
      </c>
      <c r="B226" s="51">
        <v>1171.42</v>
      </c>
      <c r="C226" s="51">
        <v>862.31899999999996</v>
      </c>
    </row>
    <row r="227" spans="1:3" x14ac:dyDescent="0.25">
      <c r="A227" s="51">
        <v>2007.2884615384401</v>
      </c>
      <c r="B227" s="51">
        <v>1161.57</v>
      </c>
      <c r="C227" s="51">
        <v>865.44100000000003</v>
      </c>
    </row>
    <row r="228" spans="1:3" x14ac:dyDescent="0.25">
      <c r="A228" s="51">
        <v>2007.3076923076701</v>
      </c>
      <c r="B228" s="51">
        <v>1164.2449999999999</v>
      </c>
      <c r="C228" s="51">
        <v>861.33500000000004</v>
      </c>
    </row>
    <row r="229" spans="1:3" x14ac:dyDescent="0.25">
      <c r="A229" s="51">
        <v>2007.3269230768999</v>
      </c>
      <c r="B229" s="51">
        <v>1176.308</v>
      </c>
      <c r="C229" s="51">
        <v>879.68600000000004</v>
      </c>
    </row>
    <row r="230" spans="1:3" x14ac:dyDescent="0.25">
      <c r="A230" s="51">
        <v>2007.3461538461299</v>
      </c>
      <c r="B230" s="51">
        <v>1165.355</v>
      </c>
      <c r="C230" s="51">
        <v>890.85699999999997</v>
      </c>
    </row>
    <row r="231" spans="1:3" x14ac:dyDescent="0.25">
      <c r="A231" s="51">
        <v>2007.36538461536</v>
      </c>
      <c r="B231" s="51">
        <v>1164.2449999999999</v>
      </c>
      <c r="C231" s="51">
        <v>875.27</v>
      </c>
    </row>
    <row r="232" spans="1:3" x14ac:dyDescent="0.25">
      <c r="A232" s="51">
        <v>2007.38461538459</v>
      </c>
      <c r="B232" s="51">
        <v>1168.9929999999999</v>
      </c>
      <c r="C232" s="51">
        <v>859.55899999999997</v>
      </c>
    </row>
    <row r="233" spans="1:3" x14ac:dyDescent="0.25">
      <c r="A233" s="51">
        <v>2007.40384615382</v>
      </c>
      <c r="B233" s="51">
        <v>1187.0519999999999</v>
      </c>
      <c r="C233" s="51">
        <v>873.93499999999995</v>
      </c>
    </row>
    <row r="234" spans="1:3" x14ac:dyDescent="0.25">
      <c r="A234" s="51">
        <v>2007.4230769230501</v>
      </c>
      <c r="B234" s="51">
        <v>1178.4390000000001</v>
      </c>
      <c r="C234" s="51">
        <v>876.98599999999999</v>
      </c>
    </row>
    <row r="235" spans="1:3" x14ac:dyDescent="0.25">
      <c r="A235" s="51">
        <v>2007.4423076922801</v>
      </c>
      <c r="B235" s="51">
        <v>1176.346</v>
      </c>
      <c r="C235" s="51">
        <v>872.70600000000002</v>
      </c>
    </row>
    <row r="236" spans="1:3" x14ac:dyDescent="0.25">
      <c r="A236" s="51">
        <v>2007.4615384615199</v>
      </c>
      <c r="B236" s="51">
        <v>1180.26</v>
      </c>
      <c r="C236" s="51">
        <v>864.98900000000003</v>
      </c>
    </row>
    <row r="237" spans="1:3" x14ac:dyDescent="0.25">
      <c r="A237" s="51">
        <v>2007.48076923075</v>
      </c>
      <c r="B237" s="51">
        <v>1186.672</v>
      </c>
      <c r="C237" s="51">
        <v>866.08900000000006</v>
      </c>
    </row>
    <row r="238" spans="1:3" x14ac:dyDescent="0.25">
      <c r="A238" s="51">
        <v>2007.49999999998</v>
      </c>
      <c r="B238" s="51">
        <v>1208.453</v>
      </c>
      <c r="C238" s="51">
        <v>865.10500000000002</v>
      </c>
    </row>
    <row r="239" spans="1:3" x14ac:dyDescent="0.25">
      <c r="A239" s="51">
        <v>2007.51923076921</v>
      </c>
      <c r="B239" s="51">
        <v>1191.7570000000001</v>
      </c>
      <c r="C239" s="51">
        <v>876.61099999999999</v>
      </c>
    </row>
    <row r="240" spans="1:3" x14ac:dyDescent="0.25">
      <c r="A240" s="51">
        <v>2007.5384615384401</v>
      </c>
      <c r="B240" s="51">
        <v>1185.364</v>
      </c>
      <c r="C240" s="51">
        <v>869.40700000000004</v>
      </c>
    </row>
    <row r="241" spans="1:3" x14ac:dyDescent="0.25">
      <c r="A241" s="51">
        <v>2007.5576923076701</v>
      </c>
      <c r="B241" s="51">
        <v>1196.4190000000001</v>
      </c>
      <c r="C241" s="51">
        <v>872.91600000000005</v>
      </c>
    </row>
    <row r="242" spans="1:3" x14ac:dyDescent="0.25">
      <c r="A242" s="51">
        <v>2007.5769230768999</v>
      </c>
      <c r="B242" s="51">
        <v>1212.5840000000001</v>
      </c>
      <c r="C242" s="51">
        <v>863.89</v>
      </c>
    </row>
    <row r="243" spans="1:3" x14ac:dyDescent="0.25">
      <c r="A243" s="51">
        <v>2007.5961538461299</v>
      </c>
      <c r="B243" s="51">
        <v>1195.123</v>
      </c>
      <c r="C243" s="51">
        <v>870.26099999999997</v>
      </c>
    </row>
    <row r="244" spans="1:3" x14ac:dyDescent="0.25">
      <c r="A244" s="51">
        <v>2007.61538461536</v>
      </c>
      <c r="B244" s="51">
        <v>1253.098</v>
      </c>
      <c r="C244" s="51">
        <v>865.45299999999997</v>
      </c>
    </row>
    <row r="245" spans="1:3" x14ac:dyDescent="0.25">
      <c r="A245" s="51">
        <v>2007.63461538459</v>
      </c>
      <c r="B245" s="51">
        <v>1207.703</v>
      </c>
      <c r="C245" s="51">
        <v>864.93100000000004</v>
      </c>
    </row>
    <row r="246" spans="1:3" x14ac:dyDescent="0.25">
      <c r="A246" s="51">
        <v>2007.65384615382</v>
      </c>
      <c r="B246" s="51">
        <v>1216.884</v>
      </c>
      <c r="C246" s="51">
        <v>862.77499999999998</v>
      </c>
    </row>
    <row r="247" spans="1:3" x14ac:dyDescent="0.25">
      <c r="A247" s="51">
        <v>2007.6730769230501</v>
      </c>
      <c r="B247" s="51">
        <v>1157.5340000000001</v>
      </c>
      <c r="C247" s="51">
        <v>872.87300000000005</v>
      </c>
    </row>
    <row r="248" spans="1:3" x14ac:dyDescent="0.25">
      <c r="A248" s="51">
        <v>2007.6923076922801</v>
      </c>
      <c r="B248" s="51">
        <v>1207.383</v>
      </c>
      <c r="C248" s="51">
        <v>871.15599999999995</v>
      </c>
    </row>
    <row r="249" spans="1:3" x14ac:dyDescent="0.25">
      <c r="A249" s="51">
        <v>2007.7115384615099</v>
      </c>
      <c r="B249" s="51">
        <v>1299.307</v>
      </c>
      <c r="C249" s="51">
        <v>886.31399999999996</v>
      </c>
    </row>
    <row r="250" spans="1:3" x14ac:dyDescent="0.25">
      <c r="A250" s="51">
        <v>2007.73076923075</v>
      </c>
      <c r="B250" s="51">
        <v>1189.5830000000001</v>
      </c>
      <c r="C250" s="51">
        <v>867.73199999999997</v>
      </c>
    </row>
    <row r="251" spans="1:3" x14ac:dyDescent="0.25">
      <c r="A251" s="51">
        <v>2007.74999999998</v>
      </c>
      <c r="B251" s="51">
        <v>1250.396</v>
      </c>
      <c r="C251" s="51">
        <v>889.9</v>
      </c>
    </row>
    <row r="252" spans="1:3" x14ac:dyDescent="0.25">
      <c r="A252" s="51">
        <v>2007.76923076921</v>
      </c>
      <c r="B252" s="51">
        <v>1228.3520000000001</v>
      </c>
      <c r="C252" s="51">
        <v>869.05100000000004</v>
      </c>
    </row>
    <row r="253" spans="1:3" x14ac:dyDescent="0.25">
      <c r="A253" s="51">
        <v>2007.7884615384401</v>
      </c>
      <c r="B253" s="51">
        <v>1289.1179999999999</v>
      </c>
      <c r="C253" s="51">
        <v>886.36300000000006</v>
      </c>
    </row>
    <row r="254" spans="1:3" x14ac:dyDescent="0.25">
      <c r="A254" s="51">
        <v>2007.8076923076701</v>
      </c>
      <c r="B254" s="51">
        <v>1249.327</v>
      </c>
      <c r="C254" s="51">
        <v>869.50900000000001</v>
      </c>
    </row>
    <row r="255" spans="1:3" x14ac:dyDescent="0.25">
      <c r="A255" s="51">
        <v>2007.8269230768999</v>
      </c>
      <c r="B255" s="51">
        <v>1263.5039999999999</v>
      </c>
      <c r="C255" s="51">
        <v>881.39499999999998</v>
      </c>
    </row>
    <row r="256" spans="1:3" x14ac:dyDescent="0.25">
      <c r="A256" s="51">
        <v>2007.8461538461299</v>
      </c>
      <c r="B256" s="51">
        <v>1256.261</v>
      </c>
      <c r="C256" s="51">
        <v>883.38499999999999</v>
      </c>
    </row>
    <row r="257" spans="1:3" x14ac:dyDescent="0.25">
      <c r="A257" s="51">
        <v>2007.86538461536</v>
      </c>
      <c r="B257" s="51">
        <v>1248.472</v>
      </c>
      <c r="C257" s="51">
        <v>885.72400000000005</v>
      </c>
    </row>
    <row r="258" spans="1:3" x14ac:dyDescent="0.25">
      <c r="A258" s="51">
        <v>2007.88461538459</v>
      </c>
      <c r="B258" s="51">
        <v>1271.761</v>
      </c>
      <c r="C258" s="51">
        <v>889.53700000000003</v>
      </c>
    </row>
    <row r="259" spans="1:3" x14ac:dyDescent="0.25">
      <c r="A259" s="51">
        <v>2007.90384615382</v>
      </c>
      <c r="B259" s="51">
        <v>1285.5229999999999</v>
      </c>
      <c r="C259" s="51">
        <v>891.02800000000002</v>
      </c>
    </row>
    <row r="260" spans="1:3" x14ac:dyDescent="0.25">
      <c r="A260" s="51">
        <v>2007.9230769230501</v>
      </c>
      <c r="B260" s="51">
        <v>1297.2660000000001</v>
      </c>
      <c r="C260" s="51">
        <v>879.41700000000003</v>
      </c>
    </row>
    <row r="261" spans="1:3" x14ac:dyDescent="0.25">
      <c r="A261" s="51">
        <v>2007.9423076922801</v>
      </c>
      <c r="B261" s="51">
        <v>1293.0260000000001</v>
      </c>
      <c r="C261" s="51">
        <v>882.76400000000001</v>
      </c>
    </row>
    <row r="262" spans="1:3" x14ac:dyDescent="0.25">
      <c r="A262" s="51">
        <v>2007.9615384615099</v>
      </c>
      <c r="B262" s="51">
        <v>1338.4179999999999</v>
      </c>
      <c r="C262" s="51">
        <v>881.75</v>
      </c>
    </row>
    <row r="263" spans="1:3" x14ac:dyDescent="0.25">
      <c r="A263" s="51">
        <v>2007.98076923074</v>
      </c>
      <c r="B263" s="51">
        <v>1472.961</v>
      </c>
      <c r="C263" s="51">
        <v>887.98299999999995</v>
      </c>
    </row>
    <row r="264" spans="1:3" x14ac:dyDescent="0.25">
      <c r="A264" s="51">
        <v>2007.99999999998</v>
      </c>
      <c r="B264" s="51">
        <v>1511.2439999999999</v>
      </c>
      <c r="C264" s="51">
        <v>890.66200000000003</v>
      </c>
    </row>
    <row r="265" spans="1:3" x14ac:dyDescent="0.25">
      <c r="A265" s="51">
        <v>2008.01923076921</v>
      </c>
      <c r="B265" s="51">
        <v>1285.79</v>
      </c>
      <c r="C265" s="51">
        <v>922.18700000000001</v>
      </c>
    </row>
    <row r="266" spans="1:3" x14ac:dyDescent="0.25">
      <c r="A266" s="51">
        <v>2008.0384615384401</v>
      </c>
      <c r="B266" s="51">
        <v>1311.0619999999999</v>
      </c>
      <c r="C266" s="51">
        <v>880.75400000000002</v>
      </c>
    </row>
    <row r="267" spans="1:3" x14ac:dyDescent="0.25">
      <c r="A267" s="51">
        <v>2008.0576923076701</v>
      </c>
      <c r="B267" s="51">
        <v>1350.779</v>
      </c>
      <c r="C267" s="51">
        <v>893.58100000000002</v>
      </c>
    </row>
    <row r="268" spans="1:3" x14ac:dyDescent="0.25">
      <c r="A268" s="51">
        <v>2008.0769230768999</v>
      </c>
      <c r="B268" s="51">
        <v>1337.5419999999999</v>
      </c>
      <c r="C268" s="51">
        <v>877.25300000000004</v>
      </c>
    </row>
    <row r="269" spans="1:3" x14ac:dyDescent="0.25">
      <c r="A269" s="51">
        <v>2008.0961538461299</v>
      </c>
      <c r="B269" s="51">
        <v>1330.9179999999999</v>
      </c>
      <c r="C269" s="51">
        <v>900.26400000000001</v>
      </c>
    </row>
    <row r="270" spans="1:3" x14ac:dyDescent="0.25">
      <c r="A270" s="51">
        <v>2008.11538461536</v>
      </c>
      <c r="B270" s="51">
        <v>1328.2919999999999</v>
      </c>
      <c r="C270" s="51">
        <v>871.02200000000005</v>
      </c>
    </row>
    <row r="271" spans="1:3" x14ac:dyDescent="0.25">
      <c r="A271" s="51">
        <v>2008.13461538459</v>
      </c>
      <c r="B271" s="51">
        <v>1348.0609999999999</v>
      </c>
      <c r="C271" s="51">
        <v>883.005</v>
      </c>
    </row>
    <row r="272" spans="1:3" x14ac:dyDescent="0.25">
      <c r="A272" s="51">
        <v>2008.15384615382</v>
      </c>
      <c r="B272" s="51">
        <v>1338.874</v>
      </c>
      <c r="C272" s="51">
        <v>878.94899999999996</v>
      </c>
    </row>
    <row r="273" spans="1:3" x14ac:dyDescent="0.25">
      <c r="A273" s="51">
        <v>2008.1730769230501</v>
      </c>
      <c r="B273" s="51">
        <v>1336.758</v>
      </c>
      <c r="C273" s="51">
        <v>893.82500000000005</v>
      </c>
    </row>
    <row r="274" spans="1:3" x14ac:dyDescent="0.25">
      <c r="A274" s="51">
        <v>2008.1923076922801</v>
      </c>
      <c r="B274" s="51">
        <v>1332.9770000000001</v>
      </c>
      <c r="C274" s="51">
        <v>881.20799999999997</v>
      </c>
    </row>
    <row r="275" spans="1:3" x14ac:dyDescent="0.25">
      <c r="A275" s="51">
        <v>2008.2115384615099</v>
      </c>
      <c r="B275" s="51">
        <v>1367.702</v>
      </c>
      <c r="C275" s="51">
        <v>896.56500000000005</v>
      </c>
    </row>
    <row r="276" spans="1:3" x14ac:dyDescent="0.25">
      <c r="A276" s="51">
        <v>2008.23076923074</v>
      </c>
      <c r="B276" s="51">
        <v>1378.93</v>
      </c>
      <c r="C276" s="51">
        <v>888.64599999999996</v>
      </c>
    </row>
    <row r="277" spans="1:3" x14ac:dyDescent="0.25">
      <c r="A277" s="51">
        <v>2008.24999999997</v>
      </c>
      <c r="B277" s="51">
        <v>1390.8040000000001</v>
      </c>
      <c r="C277" s="51">
        <v>893.96500000000003</v>
      </c>
    </row>
    <row r="278" spans="1:3" x14ac:dyDescent="0.25">
      <c r="A278" s="51">
        <v>2008.26923076921</v>
      </c>
      <c r="B278" s="51">
        <v>1365.7929999999999</v>
      </c>
      <c r="C278" s="51">
        <v>883.70799999999997</v>
      </c>
    </row>
    <row r="279" spans="1:3" x14ac:dyDescent="0.25">
      <c r="A279" s="51">
        <v>2008.2884615384401</v>
      </c>
      <c r="B279" s="51">
        <v>1357.162</v>
      </c>
      <c r="C279" s="51">
        <v>893.029</v>
      </c>
    </row>
    <row r="280" spans="1:3" x14ac:dyDescent="0.25">
      <c r="A280" s="51">
        <v>2008.3076923076701</v>
      </c>
      <c r="B280" s="51">
        <v>1433.19</v>
      </c>
      <c r="C280" s="51">
        <v>881.904</v>
      </c>
    </row>
    <row r="281" spans="1:3" x14ac:dyDescent="0.25">
      <c r="A281" s="51">
        <v>2008.3269230768999</v>
      </c>
      <c r="B281" s="51">
        <v>1405.8589999999999</v>
      </c>
      <c r="C281" s="51">
        <v>885.78099999999995</v>
      </c>
    </row>
    <row r="282" spans="1:3" x14ac:dyDescent="0.25">
      <c r="A282" s="51">
        <v>2008.3461538461299</v>
      </c>
      <c r="B282" s="51">
        <v>1399.7739999999999</v>
      </c>
      <c r="C282" s="51">
        <v>888.13099999999997</v>
      </c>
    </row>
    <row r="283" spans="1:3" x14ac:dyDescent="0.25">
      <c r="A283" s="51">
        <v>2008.36538461536</v>
      </c>
      <c r="B283" s="51">
        <v>1392.8630000000001</v>
      </c>
      <c r="C283" s="51">
        <v>889.22799999999995</v>
      </c>
    </row>
    <row r="284" spans="1:3" x14ac:dyDescent="0.25">
      <c r="A284" s="51">
        <v>2008.38461538459</v>
      </c>
      <c r="B284" s="51">
        <v>1440.8789999999999</v>
      </c>
      <c r="C284" s="51">
        <v>880.17499999999995</v>
      </c>
    </row>
    <row r="285" spans="1:3" x14ac:dyDescent="0.25">
      <c r="A285" s="51">
        <v>2008.40384615382</v>
      </c>
      <c r="B285" s="51">
        <v>1423.797</v>
      </c>
      <c r="C285" s="51">
        <v>898.48699999999997</v>
      </c>
    </row>
    <row r="286" spans="1:3" x14ac:dyDescent="0.25">
      <c r="A286" s="51">
        <v>2008.4230769230501</v>
      </c>
      <c r="B286" s="51">
        <v>1423.2449999999999</v>
      </c>
      <c r="C286" s="51">
        <v>904.05399999999997</v>
      </c>
    </row>
    <row r="287" spans="1:3" x14ac:dyDescent="0.25">
      <c r="A287" s="51">
        <v>2008.4423076922801</v>
      </c>
      <c r="B287" s="51">
        <v>1407.7460000000001</v>
      </c>
      <c r="C287" s="51">
        <v>895.93899999999996</v>
      </c>
    </row>
    <row r="288" spans="1:3" x14ac:dyDescent="0.25">
      <c r="A288" s="51">
        <v>2008.4615384615099</v>
      </c>
      <c r="B288" s="51">
        <v>1442.6120000000001</v>
      </c>
      <c r="C288" s="51">
        <v>890.61</v>
      </c>
    </row>
    <row r="289" spans="1:3" x14ac:dyDescent="0.25">
      <c r="A289" s="51">
        <v>2008.48076923074</v>
      </c>
      <c r="B289" s="51">
        <v>1441.1510000000001</v>
      </c>
      <c r="C289" s="51">
        <v>902.30399999999997</v>
      </c>
    </row>
    <row r="290" spans="1:3" x14ac:dyDescent="0.25">
      <c r="A290" s="51">
        <v>2008.49999999997</v>
      </c>
      <c r="B290" s="51">
        <v>1462.71</v>
      </c>
      <c r="C290" s="51">
        <v>892.71299999999997</v>
      </c>
    </row>
    <row r="291" spans="1:3" x14ac:dyDescent="0.25">
      <c r="A291" s="51">
        <v>2008.5192307692</v>
      </c>
      <c r="B291" s="51">
        <v>1404.8920000000001</v>
      </c>
      <c r="C291" s="51">
        <v>902.96199999999999</v>
      </c>
    </row>
    <row r="292" spans="1:3" x14ac:dyDescent="0.25">
      <c r="A292" s="51">
        <v>2008.5384615384401</v>
      </c>
      <c r="B292" s="51">
        <v>1452.1769999999999</v>
      </c>
      <c r="C292" s="51">
        <v>898.03399999999999</v>
      </c>
    </row>
    <row r="293" spans="1:3" x14ac:dyDescent="0.25">
      <c r="A293" s="51">
        <v>2008.5576923076701</v>
      </c>
      <c r="B293" s="51">
        <v>1427.348</v>
      </c>
      <c r="C293" s="51">
        <v>910.68100000000004</v>
      </c>
    </row>
    <row r="294" spans="1:3" x14ac:dyDescent="0.25">
      <c r="A294" s="51">
        <v>2008.5769230768999</v>
      </c>
      <c r="B294" s="51">
        <v>1450.8989999999999</v>
      </c>
      <c r="C294" s="51">
        <v>899.66499999999996</v>
      </c>
    </row>
    <row r="295" spans="1:3" x14ac:dyDescent="0.25">
      <c r="A295" s="51">
        <v>2008.5961538461299</v>
      </c>
      <c r="B295" s="51">
        <v>1444.5619999999999</v>
      </c>
      <c r="C295" s="51">
        <v>918.625</v>
      </c>
    </row>
    <row r="296" spans="1:3" x14ac:dyDescent="0.25">
      <c r="A296" s="51">
        <v>2008.61538461536</v>
      </c>
      <c r="B296" s="51">
        <v>1441.6389999999999</v>
      </c>
      <c r="C296" s="51">
        <v>901.71</v>
      </c>
    </row>
    <row r="297" spans="1:3" x14ac:dyDescent="0.25">
      <c r="A297" s="51">
        <v>2008.63461538459</v>
      </c>
      <c r="B297" s="51">
        <v>1460.2070000000001</v>
      </c>
      <c r="C297" s="51">
        <v>914.63199999999995</v>
      </c>
    </row>
    <row r="298" spans="1:3" x14ac:dyDescent="0.25">
      <c r="A298" s="51">
        <v>2008.65384615382</v>
      </c>
      <c r="B298" s="51">
        <v>1434.9570000000001</v>
      </c>
      <c r="C298" s="51">
        <v>898.61099999999999</v>
      </c>
    </row>
    <row r="299" spans="1:3" x14ac:dyDescent="0.25">
      <c r="A299" s="51">
        <v>2008.6730769230501</v>
      </c>
      <c r="B299" s="51">
        <v>1449.1389999999999</v>
      </c>
      <c r="C299" s="51">
        <v>909.98199999999997</v>
      </c>
    </row>
    <row r="300" spans="1:3" x14ac:dyDescent="0.25">
      <c r="A300" s="51">
        <v>2008.6923076922801</v>
      </c>
      <c r="B300" s="51">
        <v>1441.019</v>
      </c>
      <c r="C300" s="51">
        <v>905.25300000000004</v>
      </c>
    </row>
    <row r="301" spans="1:3" x14ac:dyDescent="0.25">
      <c r="A301" s="51">
        <v>2008.7115384615099</v>
      </c>
      <c r="B301" s="51">
        <v>1457.7260000000001</v>
      </c>
      <c r="C301" s="51">
        <v>925.72500000000002</v>
      </c>
    </row>
    <row r="302" spans="1:3" x14ac:dyDescent="0.25">
      <c r="A302" s="51">
        <v>2008.73076923074</v>
      </c>
      <c r="B302" s="51">
        <v>1460.585</v>
      </c>
      <c r="C302" s="51">
        <v>995.09299999999996</v>
      </c>
    </row>
    <row r="303" spans="1:3" x14ac:dyDescent="0.25">
      <c r="A303" s="51">
        <v>2008.74999999997</v>
      </c>
      <c r="B303" s="51">
        <v>1518.548</v>
      </c>
      <c r="C303" s="51">
        <v>1211.825</v>
      </c>
    </row>
    <row r="304" spans="1:3" x14ac:dyDescent="0.25">
      <c r="A304" s="51">
        <v>2008.7692307692</v>
      </c>
      <c r="B304" s="51">
        <v>1758.6969999999999</v>
      </c>
      <c r="C304" s="51">
        <v>1503.989</v>
      </c>
    </row>
    <row r="305" spans="1:3" x14ac:dyDescent="0.25">
      <c r="A305" s="51">
        <v>2008.7884615384301</v>
      </c>
      <c r="B305" s="51">
        <v>1881.854</v>
      </c>
      <c r="C305" s="51">
        <v>1591.587</v>
      </c>
    </row>
    <row r="306" spans="1:3" x14ac:dyDescent="0.25">
      <c r="A306" s="51">
        <v>2008.8076923076701</v>
      </c>
      <c r="B306" s="51">
        <v>1973.0840000000001</v>
      </c>
      <c r="C306" s="51">
        <v>1770.809</v>
      </c>
    </row>
    <row r="307" spans="1:3" x14ac:dyDescent="0.25">
      <c r="A307" s="51">
        <v>2008.8269230768999</v>
      </c>
      <c r="B307" s="51">
        <v>1958.164</v>
      </c>
      <c r="C307" s="51">
        <v>1802.6020000000001</v>
      </c>
    </row>
    <row r="308" spans="1:3" x14ac:dyDescent="0.25">
      <c r="A308" s="51">
        <v>2008.8461538461299</v>
      </c>
      <c r="B308" s="51">
        <v>2031.4469999999999</v>
      </c>
      <c r="C308" s="51">
        <v>1969.086</v>
      </c>
    </row>
    <row r="309" spans="1:3" x14ac:dyDescent="0.25">
      <c r="A309" s="51">
        <v>2008.86538461536</v>
      </c>
      <c r="B309" s="51">
        <v>1940.367</v>
      </c>
      <c r="C309" s="51">
        <v>2074.2049999999999</v>
      </c>
    </row>
    <row r="310" spans="1:3" x14ac:dyDescent="0.25">
      <c r="A310" s="51">
        <v>2008.88461538459</v>
      </c>
      <c r="B310" s="51">
        <v>1998.72</v>
      </c>
      <c r="C310" s="51">
        <v>2212.8519999999999</v>
      </c>
    </row>
    <row r="311" spans="1:3" x14ac:dyDescent="0.25">
      <c r="A311" s="51">
        <v>2008.90384615382</v>
      </c>
      <c r="B311" s="51">
        <v>1973.981</v>
      </c>
      <c r="C311" s="51">
        <v>2187.1370000000002</v>
      </c>
    </row>
    <row r="312" spans="1:3" x14ac:dyDescent="0.25">
      <c r="A312" s="51">
        <v>2008.9230769230501</v>
      </c>
      <c r="B312" s="51">
        <v>1979.0509999999999</v>
      </c>
      <c r="C312" s="51">
        <v>2106.1170000000002</v>
      </c>
    </row>
    <row r="313" spans="1:3" x14ac:dyDescent="0.25">
      <c r="A313" s="51">
        <v>2008.9423076922801</v>
      </c>
      <c r="B313" s="51">
        <v>2036.5239999999999</v>
      </c>
      <c r="C313" s="51">
        <v>2136.924</v>
      </c>
    </row>
    <row r="314" spans="1:3" x14ac:dyDescent="0.25">
      <c r="A314" s="51">
        <v>2008.9615384615099</v>
      </c>
      <c r="B314" s="51">
        <v>2053.837</v>
      </c>
      <c r="C314" s="51">
        <v>2250.0120000000002</v>
      </c>
    </row>
    <row r="315" spans="1:3" x14ac:dyDescent="0.25">
      <c r="A315" s="51">
        <v>2008.98076923074</v>
      </c>
      <c r="B315" s="51">
        <v>2021.4839999999999</v>
      </c>
      <c r="C315" s="51">
        <v>2254.9830000000002</v>
      </c>
    </row>
    <row r="316" spans="1:3" x14ac:dyDescent="0.25">
      <c r="A316" s="51">
        <v>2008.99999999997</v>
      </c>
      <c r="B316" s="51">
        <v>2043.4649999999999</v>
      </c>
      <c r="C316" s="51">
        <v>2232.3110000000001</v>
      </c>
    </row>
    <row r="317" spans="1:3" x14ac:dyDescent="0.25">
      <c r="A317" s="51">
        <v>2009.0188679245</v>
      </c>
      <c r="B317" s="51">
        <v>2088.8780000000002</v>
      </c>
      <c r="C317" s="51">
        <v>2239.4569999999999</v>
      </c>
    </row>
    <row r="318" spans="1:3" x14ac:dyDescent="0.25">
      <c r="A318" s="51">
        <v>2009.03773584903</v>
      </c>
      <c r="B318" s="51">
        <v>2045.566</v>
      </c>
      <c r="C318" s="51">
        <v>2121.4389999999999</v>
      </c>
    </row>
    <row r="319" spans="1:3" x14ac:dyDescent="0.25">
      <c r="A319" s="51">
        <v>2009.05660377356</v>
      </c>
      <c r="B319" s="51">
        <v>2010.655</v>
      </c>
      <c r="C319" s="51">
        <v>2049.7139999999999</v>
      </c>
    </row>
    <row r="320" spans="1:3" x14ac:dyDescent="0.25">
      <c r="A320" s="51">
        <v>2009.07547169809</v>
      </c>
      <c r="B320" s="51">
        <v>2039.799</v>
      </c>
      <c r="C320" s="51">
        <v>2037.1120000000001</v>
      </c>
    </row>
    <row r="321" spans="1:3" x14ac:dyDescent="0.25">
      <c r="A321" s="51">
        <v>2009.0943396226101</v>
      </c>
      <c r="B321" s="51">
        <v>1906.979</v>
      </c>
      <c r="C321" s="51">
        <v>1927.0820000000001</v>
      </c>
    </row>
    <row r="322" spans="1:3" x14ac:dyDescent="0.25">
      <c r="A322" s="51">
        <v>2009.1132075471401</v>
      </c>
      <c r="B322" s="51">
        <v>1893.796</v>
      </c>
      <c r="C322" s="51">
        <v>1851.4369999999999</v>
      </c>
    </row>
    <row r="323" spans="1:3" x14ac:dyDescent="0.25">
      <c r="A323" s="51">
        <v>2009.1320754716701</v>
      </c>
      <c r="B323" s="51">
        <v>1834.0509999999999</v>
      </c>
      <c r="C323" s="51">
        <v>1843.4</v>
      </c>
    </row>
    <row r="324" spans="1:3" x14ac:dyDescent="0.25">
      <c r="A324" s="51">
        <v>2009.1509433962001</v>
      </c>
      <c r="B324" s="51">
        <v>1858.375</v>
      </c>
      <c r="C324" s="51">
        <v>1915.5619999999999</v>
      </c>
    </row>
    <row r="325" spans="1:3" x14ac:dyDescent="0.25">
      <c r="A325" s="51">
        <v>2009.1698113207301</v>
      </c>
      <c r="B325" s="51">
        <v>1820.268</v>
      </c>
      <c r="C325" s="51">
        <v>1916.115</v>
      </c>
    </row>
    <row r="326" spans="1:3" x14ac:dyDescent="0.25">
      <c r="A326" s="51">
        <v>2009.1886792452499</v>
      </c>
      <c r="B326" s="51">
        <v>1840.819</v>
      </c>
      <c r="C326" s="51">
        <v>1901.317</v>
      </c>
    </row>
    <row r="327" spans="1:3" x14ac:dyDescent="0.25">
      <c r="A327" s="51">
        <v>2009.2075471697799</v>
      </c>
      <c r="B327" s="51">
        <v>1829.433</v>
      </c>
      <c r="C327" s="51">
        <v>1899.5139999999999</v>
      </c>
    </row>
    <row r="328" spans="1:3" x14ac:dyDescent="0.25">
      <c r="A328" s="51">
        <v>2009.2264150943099</v>
      </c>
      <c r="B328" s="51">
        <v>1822.548</v>
      </c>
      <c r="C328" s="51">
        <v>2066.942</v>
      </c>
    </row>
    <row r="329" spans="1:3" x14ac:dyDescent="0.25">
      <c r="A329" s="51">
        <v>2009.2452830188399</v>
      </c>
      <c r="B329" s="51">
        <v>1803.0830000000001</v>
      </c>
      <c r="C329" s="51">
        <v>2071.556</v>
      </c>
    </row>
    <row r="330" spans="1:3" x14ac:dyDescent="0.25">
      <c r="A330" s="51">
        <v>2009.2641509433699</v>
      </c>
      <c r="B330" s="51">
        <v>1836.384</v>
      </c>
      <c r="C330" s="51">
        <v>2078.9360000000001</v>
      </c>
    </row>
    <row r="331" spans="1:3" x14ac:dyDescent="0.25">
      <c r="A331" s="51">
        <v>2009.2830188679</v>
      </c>
      <c r="B331" s="51">
        <v>1827.798</v>
      </c>
      <c r="C331" s="51">
        <v>2088.5729999999999</v>
      </c>
    </row>
    <row r="332" spans="1:3" x14ac:dyDescent="0.25">
      <c r="A332" s="51">
        <v>2009.30188679242</v>
      </c>
      <c r="B332" s="51">
        <v>1840.0830000000001</v>
      </c>
      <c r="C332" s="51">
        <v>2186.498</v>
      </c>
    </row>
    <row r="333" spans="1:3" x14ac:dyDescent="0.25">
      <c r="A333" s="51">
        <v>2009.32075471695</v>
      </c>
      <c r="B333" s="51">
        <v>1823.963</v>
      </c>
      <c r="C333" s="51">
        <v>2196.8119999999999</v>
      </c>
    </row>
    <row r="334" spans="1:3" x14ac:dyDescent="0.25">
      <c r="A334" s="51">
        <v>2009.33962264148</v>
      </c>
      <c r="B334" s="51">
        <v>1799.2249999999999</v>
      </c>
      <c r="C334" s="51">
        <v>2066.712</v>
      </c>
    </row>
    <row r="335" spans="1:3" x14ac:dyDescent="0.25">
      <c r="A335" s="51">
        <v>2009.35849056601</v>
      </c>
      <c r="B335" s="51">
        <v>1795.0989999999999</v>
      </c>
      <c r="C335" s="51">
        <v>2079.7579999999998</v>
      </c>
    </row>
    <row r="336" spans="1:3" x14ac:dyDescent="0.25">
      <c r="A336" s="51">
        <v>2009.37735849054</v>
      </c>
      <c r="B336" s="51">
        <v>1764.1579999999999</v>
      </c>
      <c r="C336" s="51">
        <v>2196.3510000000001</v>
      </c>
    </row>
    <row r="337" spans="1:3" x14ac:dyDescent="0.25">
      <c r="A337" s="51">
        <v>2009.39622641506</v>
      </c>
      <c r="B337" s="51">
        <v>1736.87</v>
      </c>
      <c r="C337" s="51">
        <v>2181.6320000000001</v>
      </c>
    </row>
    <row r="338" spans="1:3" x14ac:dyDescent="0.25">
      <c r="A338" s="51">
        <v>2009.41509433959</v>
      </c>
      <c r="B338" s="51">
        <v>1799.61</v>
      </c>
      <c r="C338" s="51">
        <v>2080.1149999999998</v>
      </c>
    </row>
    <row r="339" spans="1:3" x14ac:dyDescent="0.25">
      <c r="A339" s="51">
        <v>2009.4339622641201</v>
      </c>
      <c r="B339" s="51">
        <v>1747.838</v>
      </c>
      <c r="C339" s="51">
        <v>2077.6950000000002</v>
      </c>
    </row>
    <row r="340" spans="1:3" x14ac:dyDescent="0.25">
      <c r="A340" s="51">
        <v>2009.4528301886501</v>
      </c>
      <c r="B340" s="51">
        <v>1726.624</v>
      </c>
      <c r="C340" s="51">
        <v>2052.297</v>
      </c>
    </row>
    <row r="341" spans="1:3" x14ac:dyDescent="0.25">
      <c r="A341" s="51">
        <v>2009.4716981131801</v>
      </c>
      <c r="B341" s="51">
        <v>1719.7180000000001</v>
      </c>
      <c r="C341" s="51">
        <v>2072.527</v>
      </c>
    </row>
    <row r="342" spans="1:3" x14ac:dyDescent="0.25">
      <c r="A342" s="51">
        <v>2009.4905660377101</v>
      </c>
      <c r="B342" s="51">
        <v>1997.319</v>
      </c>
      <c r="C342" s="51">
        <v>2025.5709999999999</v>
      </c>
    </row>
    <row r="343" spans="1:3" x14ac:dyDescent="0.25">
      <c r="A343" s="51">
        <v>2009.5094339622301</v>
      </c>
      <c r="B343" s="51">
        <v>1911.6279999999999</v>
      </c>
      <c r="C343" s="51">
        <v>2005.627</v>
      </c>
    </row>
    <row r="344" spans="1:3" x14ac:dyDescent="0.25">
      <c r="A344" s="51">
        <v>2009.5283018867599</v>
      </c>
      <c r="B344" s="51">
        <v>1888.9090000000001</v>
      </c>
      <c r="C344" s="51">
        <v>1992.74</v>
      </c>
    </row>
    <row r="345" spans="1:3" x14ac:dyDescent="0.25">
      <c r="A345" s="51">
        <v>2009.5471698112899</v>
      </c>
      <c r="B345" s="51">
        <v>1875.712</v>
      </c>
      <c r="C345" s="51">
        <v>2072.451</v>
      </c>
    </row>
    <row r="346" spans="1:3" x14ac:dyDescent="0.25">
      <c r="A346" s="51">
        <v>2009.5660377358199</v>
      </c>
      <c r="B346" s="51">
        <v>1867.848</v>
      </c>
      <c r="C346" s="51">
        <v>2039.001</v>
      </c>
    </row>
    <row r="347" spans="1:3" x14ac:dyDescent="0.25">
      <c r="A347" s="51">
        <v>2009.5849056603499</v>
      </c>
      <c r="B347" s="51">
        <v>1854.0930000000001</v>
      </c>
      <c r="C347" s="51">
        <v>2000.547</v>
      </c>
    </row>
    <row r="348" spans="1:3" x14ac:dyDescent="0.25">
      <c r="A348" s="51">
        <v>2009.6037735848699</v>
      </c>
      <c r="B348" s="51">
        <v>1835.895</v>
      </c>
      <c r="C348" s="51">
        <v>1989.203</v>
      </c>
    </row>
    <row r="349" spans="1:3" x14ac:dyDescent="0.25">
      <c r="A349" s="51">
        <v>2009.6226415094</v>
      </c>
      <c r="B349" s="51">
        <v>1801.7570000000001</v>
      </c>
      <c r="C349" s="51">
        <v>2014.8989999999999</v>
      </c>
    </row>
    <row r="350" spans="1:3" x14ac:dyDescent="0.25">
      <c r="A350" s="51">
        <v>2009.64150943393</v>
      </c>
      <c r="B350" s="51">
        <v>1798.364</v>
      </c>
      <c r="C350" s="51">
        <v>2060.6410000000001</v>
      </c>
    </row>
    <row r="351" spans="1:3" x14ac:dyDescent="0.25">
      <c r="A351" s="51">
        <v>2009.66037735846</v>
      </c>
      <c r="B351" s="51">
        <v>1821.3710000000001</v>
      </c>
      <c r="C351" s="51">
        <v>2074.902</v>
      </c>
    </row>
    <row r="352" spans="1:3" x14ac:dyDescent="0.25">
      <c r="A352" s="51">
        <v>2009.67924528299</v>
      </c>
      <c r="B352" s="51">
        <v>1819.4880000000001</v>
      </c>
      <c r="C352" s="51">
        <v>2083.7199999999998</v>
      </c>
    </row>
    <row r="353" spans="1:3" x14ac:dyDescent="0.25">
      <c r="A353" s="51">
        <v>2009.69811320752</v>
      </c>
      <c r="B353" s="51">
        <v>1802.473</v>
      </c>
      <c r="C353" s="51">
        <v>2087.9459999999999</v>
      </c>
    </row>
    <row r="354" spans="1:3" x14ac:dyDescent="0.25">
      <c r="A354" s="51">
        <v>2009.71698113204</v>
      </c>
      <c r="B354" s="51">
        <v>1792.972</v>
      </c>
      <c r="C354" s="51">
        <v>2139.7829999999999</v>
      </c>
    </row>
    <row r="355" spans="1:3" x14ac:dyDescent="0.25">
      <c r="A355" s="51">
        <v>2009.73584905657</v>
      </c>
      <c r="B355" s="51">
        <v>1790.242</v>
      </c>
      <c r="C355" s="51">
        <v>2158.6309999999999</v>
      </c>
    </row>
    <row r="356" spans="1:3" x14ac:dyDescent="0.25">
      <c r="A356" s="51">
        <v>2009.7547169811</v>
      </c>
      <c r="B356" s="51">
        <v>1844.567</v>
      </c>
      <c r="C356" s="51">
        <v>2141.02</v>
      </c>
    </row>
    <row r="357" spans="1:3" x14ac:dyDescent="0.25">
      <c r="A357" s="51">
        <v>2009.7735849056301</v>
      </c>
      <c r="B357" s="51">
        <v>1802.742</v>
      </c>
      <c r="C357" s="51">
        <v>2138.0859999999998</v>
      </c>
    </row>
    <row r="358" spans="1:3" x14ac:dyDescent="0.25">
      <c r="A358" s="51">
        <v>2009.7924528301601</v>
      </c>
      <c r="B358" s="51">
        <v>1801.3879999999999</v>
      </c>
      <c r="C358" s="51">
        <v>2192.7869999999998</v>
      </c>
    </row>
    <row r="359" spans="1:3" x14ac:dyDescent="0.25">
      <c r="A359" s="51">
        <v>2009.8113207546801</v>
      </c>
      <c r="B359" s="51">
        <v>1786.1220000000001</v>
      </c>
      <c r="C359" s="51">
        <v>2201.1190000000001</v>
      </c>
    </row>
    <row r="360" spans="1:3" x14ac:dyDescent="0.25">
      <c r="A360" s="51">
        <v>2009.8301886792101</v>
      </c>
      <c r="B360" s="51">
        <v>1779</v>
      </c>
      <c r="C360" s="51">
        <v>2161.5369999999998</v>
      </c>
    </row>
    <row r="361" spans="1:3" x14ac:dyDescent="0.25">
      <c r="A361" s="51">
        <v>2009.8490566037401</v>
      </c>
      <c r="B361" s="51">
        <v>1773.6849999999999</v>
      </c>
      <c r="C361" s="51">
        <v>2165.067</v>
      </c>
    </row>
    <row r="362" spans="1:3" x14ac:dyDescent="0.25">
      <c r="A362" s="51">
        <v>2009.8679245282699</v>
      </c>
      <c r="B362" s="51">
        <v>1759.605</v>
      </c>
      <c r="C362" s="51">
        <v>2135.0349999999999</v>
      </c>
    </row>
    <row r="363" spans="1:3" x14ac:dyDescent="0.25">
      <c r="A363" s="51">
        <v>2009.8867924527999</v>
      </c>
      <c r="B363" s="51">
        <v>1761.4760000000001</v>
      </c>
      <c r="C363" s="51">
        <v>2208.721</v>
      </c>
    </row>
    <row r="364" spans="1:3" x14ac:dyDescent="0.25">
      <c r="A364" s="51">
        <v>2009.9056603773299</v>
      </c>
      <c r="B364" s="51">
        <v>1759.1859999999999</v>
      </c>
      <c r="C364" s="51">
        <v>2206.3589999999999</v>
      </c>
    </row>
    <row r="365" spans="1:3" x14ac:dyDescent="0.25">
      <c r="A365" s="51">
        <v>2009.9245283018499</v>
      </c>
      <c r="B365" s="51">
        <v>1759.4290000000001</v>
      </c>
      <c r="C365" s="51">
        <v>2204.0740000000001</v>
      </c>
    </row>
    <row r="366" spans="1:3" x14ac:dyDescent="0.25">
      <c r="A366" s="51">
        <v>2009.9433962263799</v>
      </c>
      <c r="B366" s="51">
        <v>1744.5419999999999</v>
      </c>
      <c r="C366" s="51">
        <v>2186.3829999999998</v>
      </c>
    </row>
    <row r="367" spans="1:3" x14ac:dyDescent="0.25">
      <c r="A367" s="51">
        <v>2009.96226415091</v>
      </c>
      <c r="B367" s="51">
        <v>1842.3520000000001</v>
      </c>
      <c r="C367" s="51">
        <v>2235.7629999999999</v>
      </c>
    </row>
    <row r="368" spans="1:3" x14ac:dyDescent="0.25">
      <c r="A368" s="51">
        <v>2009.98113207544</v>
      </c>
      <c r="B368" s="51">
        <v>1852.463</v>
      </c>
      <c r="C368" s="51">
        <v>2235.8029999999999</v>
      </c>
    </row>
    <row r="369" spans="1:3" x14ac:dyDescent="0.25">
      <c r="A369" s="51">
        <v>2009.99999999997</v>
      </c>
      <c r="B369" s="51">
        <v>1904.9349999999999</v>
      </c>
      <c r="C369" s="51">
        <v>2234.067</v>
      </c>
    </row>
    <row r="370" spans="1:3" x14ac:dyDescent="0.25">
      <c r="A370" s="51">
        <v>2010.0192307692</v>
      </c>
      <c r="B370" s="51">
        <v>1879.59</v>
      </c>
      <c r="C370" s="51">
        <v>2235.3040000000001</v>
      </c>
    </row>
    <row r="371" spans="1:3" x14ac:dyDescent="0.25">
      <c r="A371" s="51">
        <v>2010.0384615384301</v>
      </c>
      <c r="B371" s="51">
        <v>1870.606</v>
      </c>
      <c r="C371" s="51">
        <v>2291.6999999999998</v>
      </c>
    </row>
    <row r="372" spans="1:3" x14ac:dyDescent="0.25">
      <c r="A372" s="51">
        <v>2010.0576923076601</v>
      </c>
      <c r="B372" s="51">
        <v>1870.3420000000001</v>
      </c>
      <c r="C372" s="51">
        <v>2251.806</v>
      </c>
    </row>
    <row r="373" spans="1:3" x14ac:dyDescent="0.25">
      <c r="A373" s="51">
        <v>2010.0769230768899</v>
      </c>
      <c r="B373" s="51">
        <v>1877.655</v>
      </c>
      <c r="C373" s="51">
        <v>2246.886</v>
      </c>
    </row>
    <row r="374" spans="1:3" x14ac:dyDescent="0.25">
      <c r="A374" s="51">
        <v>2010.0961538461199</v>
      </c>
      <c r="B374" s="51">
        <v>1874.5</v>
      </c>
      <c r="C374" s="51">
        <v>2249.319</v>
      </c>
    </row>
    <row r="375" spans="1:3" x14ac:dyDescent="0.25">
      <c r="A375" s="51">
        <v>2010.11538461535</v>
      </c>
      <c r="B375" s="51">
        <v>1874.6869999999999</v>
      </c>
      <c r="C375" s="51">
        <v>2256.6790000000001</v>
      </c>
    </row>
    <row r="376" spans="1:3" x14ac:dyDescent="0.25">
      <c r="A376" s="51">
        <v>2010.13461538458</v>
      </c>
      <c r="B376" s="51">
        <v>1880.8710000000001</v>
      </c>
      <c r="C376" s="51">
        <v>2277.5740000000001</v>
      </c>
    </row>
    <row r="377" spans="1:3" x14ac:dyDescent="0.25">
      <c r="A377" s="51">
        <v>2010.15384615381</v>
      </c>
      <c r="B377" s="51">
        <v>1889.0170000000001</v>
      </c>
      <c r="C377" s="51">
        <v>2286.127</v>
      </c>
    </row>
    <row r="378" spans="1:3" x14ac:dyDescent="0.25">
      <c r="A378" s="51">
        <v>2010.1730769230401</v>
      </c>
      <c r="B378" s="51">
        <v>1890.3109999999999</v>
      </c>
      <c r="C378" s="51">
        <v>2280.1469999999999</v>
      </c>
    </row>
    <row r="379" spans="1:3" x14ac:dyDescent="0.25">
      <c r="A379" s="51">
        <v>2010.1923076922701</v>
      </c>
      <c r="B379" s="51">
        <v>1886.6969999999999</v>
      </c>
      <c r="C379" s="51">
        <v>2282.4740000000002</v>
      </c>
    </row>
    <row r="380" spans="1:3" x14ac:dyDescent="0.25">
      <c r="A380" s="51">
        <v>2010.2115384614999</v>
      </c>
      <c r="B380" s="51">
        <v>1889.712</v>
      </c>
      <c r="C380" s="51">
        <v>2307.9969999999998</v>
      </c>
    </row>
    <row r="381" spans="1:3" x14ac:dyDescent="0.25">
      <c r="A381" s="51">
        <v>2010.23076923074</v>
      </c>
      <c r="B381" s="51">
        <v>1894.8979999999999</v>
      </c>
      <c r="C381" s="51">
        <v>2313.1489999999999</v>
      </c>
    </row>
    <row r="382" spans="1:3" x14ac:dyDescent="0.25">
      <c r="A382" s="51">
        <v>2010.24999999997</v>
      </c>
      <c r="B382" s="51">
        <v>1942.548</v>
      </c>
      <c r="C382" s="51">
        <v>2307.15</v>
      </c>
    </row>
    <row r="383" spans="1:3" x14ac:dyDescent="0.25">
      <c r="A383" s="51">
        <v>2010.2692307692</v>
      </c>
      <c r="B383" s="51">
        <v>1936.654</v>
      </c>
      <c r="C383" s="51">
        <v>2307.5749999999998</v>
      </c>
    </row>
    <row r="384" spans="1:3" x14ac:dyDescent="0.25">
      <c r="A384" s="51">
        <v>2010.2884615384301</v>
      </c>
      <c r="B384" s="51">
        <v>1939.989</v>
      </c>
      <c r="C384" s="51">
        <v>2339.3449999999998</v>
      </c>
    </row>
    <row r="385" spans="1:3" x14ac:dyDescent="0.25">
      <c r="A385" s="51">
        <v>2010.3076923076601</v>
      </c>
      <c r="B385" s="51">
        <v>1943.26</v>
      </c>
      <c r="C385" s="51">
        <v>2337.556</v>
      </c>
    </row>
    <row r="386" spans="1:3" x14ac:dyDescent="0.25">
      <c r="A386" s="51">
        <v>2010.3269230768899</v>
      </c>
      <c r="B386" s="51">
        <v>1956.819</v>
      </c>
      <c r="C386" s="51">
        <v>2330.4720000000002</v>
      </c>
    </row>
    <row r="387" spans="1:3" x14ac:dyDescent="0.25">
      <c r="A387" s="51">
        <v>2010.3461538461199</v>
      </c>
      <c r="B387" s="51">
        <v>1983.241</v>
      </c>
      <c r="C387" s="51">
        <v>2326.1640000000002</v>
      </c>
    </row>
    <row r="388" spans="1:3" x14ac:dyDescent="0.25">
      <c r="A388" s="51">
        <v>2010.36538461535</v>
      </c>
      <c r="B388" s="51">
        <v>2062.9430000000002</v>
      </c>
      <c r="C388" s="51">
        <v>2336.1030000000001</v>
      </c>
    </row>
    <row r="389" spans="1:3" x14ac:dyDescent="0.25">
      <c r="A389" s="51">
        <v>2010.38461538458</v>
      </c>
      <c r="B389" s="51">
        <v>2069.9679999999998</v>
      </c>
      <c r="C389" s="51">
        <v>2350.89</v>
      </c>
    </row>
    <row r="390" spans="1:3" x14ac:dyDescent="0.25">
      <c r="A390" s="51">
        <v>2010.40384615381</v>
      </c>
      <c r="B390" s="51">
        <v>2088.4499999999998</v>
      </c>
      <c r="C390" s="51">
        <v>2334.0410000000002</v>
      </c>
    </row>
    <row r="391" spans="1:3" x14ac:dyDescent="0.25">
      <c r="A391" s="51">
        <v>2010.4230769230401</v>
      </c>
      <c r="B391" s="51">
        <v>2098.5079999999998</v>
      </c>
      <c r="C391" s="51">
        <v>2336.2159999999999</v>
      </c>
    </row>
    <row r="392" spans="1:3" x14ac:dyDescent="0.25">
      <c r="A392" s="51">
        <v>2010.4423076922701</v>
      </c>
      <c r="B392" s="51">
        <v>2107.1260000000002</v>
      </c>
      <c r="C392" s="51">
        <v>2331.529</v>
      </c>
    </row>
    <row r="393" spans="1:3" x14ac:dyDescent="0.25">
      <c r="A393" s="51">
        <v>2010.4615384614999</v>
      </c>
      <c r="B393" s="51">
        <v>2124.7399999999998</v>
      </c>
      <c r="C393" s="51">
        <v>2344.3159999999998</v>
      </c>
    </row>
    <row r="394" spans="1:3" x14ac:dyDescent="0.25">
      <c r="A394" s="51">
        <v>2010.4807692307299</v>
      </c>
      <c r="B394" s="51">
        <v>2154.2449999999999</v>
      </c>
      <c r="C394" s="51">
        <v>2344.4969999999998</v>
      </c>
    </row>
    <row r="395" spans="1:3" x14ac:dyDescent="0.25">
      <c r="A395" s="51">
        <v>2010.49999999997</v>
      </c>
      <c r="B395" s="51">
        <v>2049.8110000000001</v>
      </c>
      <c r="C395" s="51">
        <v>2330.8510000000001</v>
      </c>
    </row>
    <row r="396" spans="1:3" x14ac:dyDescent="0.25">
      <c r="A396" s="51">
        <v>2010.5192307692</v>
      </c>
      <c r="B396" s="51">
        <v>2004.7470000000001</v>
      </c>
      <c r="C396" s="51">
        <v>2332.0169999999998</v>
      </c>
    </row>
    <row r="397" spans="1:3" x14ac:dyDescent="0.25">
      <c r="A397" s="51">
        <v>2010.5384615384301</v>
      </c>
      <c r="B397" s="51">
        <v>1986.989</v>
      </c>
      <c r="C397" s="51">
        <v>2340.7170000000001</v>
      </c>
    </row>
    <row r="398" spans="1:3" x14ac:dyDescent="0.25">
      <c r="A398" s="51">
        <v>2010.5576923076601</v>
      </c>
      <c r="B398" s="51">
        <v>1993.6120000000001</v>
      </c>
      <c r="C398" s="51">
        <v>2332.3220000000001</v>
      </c>
    </row>
    <row r="399" spans="1:3" x14ac:dyDescent="0.25">
      <c r="A399" s="51">
        <v>2010.5769230768899</v>
      </c>
      <c r="B399" s="51">
        <v>2001.66</v>
      </c>
      <c r="C399" s="51">
        <v>2325.2979999999998</v>
      </c>
    </row>
    <row r="400" spans="1:3" x14ac:dyDescent="0.25">
      <c r="A400" s="51">
        <v>2010.5961538461199</v>
      </c>
      <c r="B400" s="51">
        <v>1964.9059999999999</v>
      </c>
      <c r="C400" s="51">
        <v>2326.4789999999998</v>
      </c>
    </row>
    <row r="401" spans="1:3" x14ac:dyDescent="0.25">
      <c r="A401" s="51">
        <v>2010.61538461535</v>
      </c>
      <c r="B401" s="51">
        <v>1953.086</v>
      </c>
      <c r="C401" s="51">
        <v>2327.5329999999999</v>
      </c>
    </row>
    <row r="402" spans="1:3" x14ac:dyDescent="0.25">
      <c r="A402" s="51">
        <v>2010.63461538458</v>
      </c>
      <c r="B402" s="51">
        <v>1956.0640000000001</v>
      </c>
      <c r="C402" s="51">
        <v>2313.6619999999998</v>
      </c>
    </row>
    <row r="403" spans="1:3" x14ac:dyDescent="0.25">
      <c r="A403" s="51">
        <v>2010.65384615381</v>
      </c>
      <c r="B403" s="51">
        <v>1957.9259999999999</v>
      </c>
      <c r="C403" s="51">
        <v>2301.0149999999999</v>
      </c>
    </row>
    <row r="404" spans="1:3" x14ac:dyDescent="0.25">
      <c r="A404" s="51">
        <v>2010.6730769230401</v>
      </c>
      <c r="B404" s="51">
        <v>1963.223</v>
      </c>
      <c r="C404" s="51">
        <v>2301.9960000000001</v>
      </c>
    </row>
    <row r="405" spans="1:3" x14ac:dyDescent="0.25">
      <c r="A405" s="51">
        <v>2010.6923076922701</v>
      </c>
      <c r="B405" s="51">
        <v>1973.2550000000001</v>
      </c>
      <c r="C405" s="51">
        <v>2305.8020000000001</v>
      </c>
    </row>
    <row r="406" spans="1:3" x14ac:dyDescent="0.25">
      <c r="A406" s="51">
        <v>2010.7115384614999</v>
      </c>
      <c r="B406" s="51">
        <v>1970.482</v>
      </c>
      <c r="C406" s="51">
        <v>2296.0790000000002</v>
      </c>
    </row>
    <row r="407" spans="1:3" x14ac:dyDescent="0.25">
      <c r="A407" s="51">
        <v>2010.7307692307299</v>
      </c>
      <c r="B407" s="51">
        <v>1971.356</v>
      </c>
      <c r="C407" s="51">
        <v>2307.1709999999998</v>
      </c>
    </row>
    <row r="408" spans="1:3" x14ac:dyDescent="0.25">
      <c r="A408" s="51">
        <v>2010.74999999996</v>
      </c>
      <c r="B408" s="51">
        <v>1865.885</v>
      </c>
      <c r="C408" s="51">
        <v>2298.6909999999998</v>
      </c>
    </row>
    <row r="409" spans="1:3" x14ac:dyDescent="0.25">
      <c r="A409" s="51">
        <v>2010.7692307692</v>
      </c>
      <c r="B409" s="51">
        <v>1867.952</v>
      </c>
      <c r="C409" s="51">
        <v>2308.0920000000001</v>
      </c>
    </row>
    <row r="410" spans="1:3" x14ac:dyDescent="0.25">
      <c r="A410" s="51">
        <v>2010.7884615384301</v>
      </c>
      <c r="B410" s="51">
        <v>1876.9459999999999</v>
      </c>
      <c r="C410" s="51">
        <v>2309.8850000000002</v>
      </c>
    </row>
    <row r="411" spans="1:3" x14ac:dyDescent="0.25">
      <c r="A411" s="51">
        <v>2010.8076923076601</v>
      </c>
      <c r="B411" s="51">
        <v>1877.963</v>
      </c>
      <c r="C411" s="51">
        <v>2305.2269999999999</v>
      </c>
    </row>
    <row r="412" spans="1:3" x14ac:dyDescent="0.25">
      <c r="A412" s="51">
        <v>2010.8269230768899</v>
      </c>
      <c r="B412" s="51">
        <v>1895.6790000000001</v>
      </c>
      <c r="C412" s="51">
        <v>2295.3919999999998</v>
      </c>
    </row>
    <row r="413" spans="1:3" x14ac:dyDescent="0.25">
      <c r="A413" s="51">
        <v>2010.8461538461199</v>
      </c>
      <c r="B413" s="51">
        <v>1886.3530000000001</v>
      </c>
      <c r="C413" s="51">
        <v>2300.3530000000001</v>
      </c>
    </row>
    <row r="414" spans="1:3" x14ac:dyDescent="0.25">
      <c r="A414" s="51">
        <v>2010.86538461535</v>
      </c>
      <c r="B414" s="51">
        <v>1878.979</v>
      </c>
      <c r="C414" s="51">
        <v>2312.768</v>
      </c>
    </row>
    <row r="415" spans="1:3" x14ac:dyDescent="0.25">
      <c r="A415" s="51">
        <v>2010.88461538458</v>
      </c>
      <c r="B415" s="51">
        <v>1888.3879999999999</v>
      </c>
      <c r="C415" s="51">
        <v>2314.7570000000001</v>
      </c>
    </row>
    <row r="416" spans="1:3" x14ac:dyDescent="0.25">
      <c r="A416" s="51">
        <v>2010.90384615381</v>
      </c>
      <c r="B416" s="51">
        <v>1915.961</v>
      </c>
      <c r="C416" s="51">
        <v>2346.0010000000002</v>
      </c>
    </row>
    <row r="417" spans="1:3" x14ac:dyDescent="0.25">
      <c r="A417" s="51">
        <v>2010.9230769230401</v>
      </c>
      <c r="B417" s="51">
        <v>1924.13</v>
      </c>
      <c r="C417" s="51">
        <v>2346.92</v>
      </c>
    </row>
    <row r="418" spans="1:3" x14ac:dyDescent="0.25">
      <c r="A418" s="51">
        <v>2010.9423076922701</v>
      </c>
      <c r="B418" s="51">
        <v>1951.6610000000001</v>
      </c>
      <c r="C418" s="51">
        <v>2382.2939999999999</v>
      </c>
    </row>
    <row r="419" spans="1:3" x14ac:dyDescent="0.25">
      <c r="A419" s="51">
        <v>2010.9615384614999</v>
      </c>
      <c r="B419" s="51">
        <v>1945.232</v>
      </c>
      <c r="C419" s="51">
        <v>2385.7539999999999</v>
      </c>
    </row>
    <row r="420" spans="1:3" x14ac:dyDescent="0.25">
      <c r="A420" s="51">
        <v>2010.9807692307299</v>
      </c>
      <c r="B420" s="51">
        <v>1926.154</v>
      </c>
      <c r="C420" s="51">
        <v>2427.9209999999998</v>
      </c>
    </row>
    <row r="421" spans="1:3" x14ac:dyDescent="0.25">
      <c r="A421" s="51">
        <v>2010.99999999996</v>
      </c>
      <c r="B421" s="51">
        <v>2004.432</v>
      </c>
      <c r="C421" s="51">
        <v>2420.5700000000002</v>
      </c>
    </row>
    <row r="422" spans="1:3" x14ac:dyDescent="0.25">
      <c r="A422" s="51">
        <v>2011.01923076919</v>
      </c>
      <c r="B422" s="51">
        <v>1965.895</v>
      </c>
      <c r="C422" s="51">
        <v>2436.0639999999999</v>
      </c>
    </row>
    <row r="423" spans="1:3" x14ac:dyDescent="0.25">
      <c r="A423" s="51">
        <v>2011.0384615384301</v>
      </c>
      <c r="B423" s="51">
        <v>1957.146</v>
      </c>
      <c r="C423" s="51">
        <v>2468.1309999999999</v>
      </c>
    </row>
    <row r="424" spans="1:3" x14ac:dyDescent="0.25">
      <c r="A424" s="51">
        <v>2011.0576923076601</v>
      </c>
      <c r="B424" s="51">
        <v>1961.1220000000001</v>
      </c>
      <c r="C424" s="51">
        <v>2425.1640000000002</v>
      </c>
    </row>
    <row r="425" spans="1:3" x14ac:dyDescent="0.25">
      <c r="A425" s="51">
        <v>2011.0769230768899</v>
      </c>
      <c r="B425" s="51">
        <v>1965.568</v>
      </c>
      <c r="C425" s="51">
        <v>2443.527</v>
      </c>
    </row>
    <row r="426" spans="1:3" x14ac:dyDescent="0.25">
      <c r="A426" s="51">
        <v>2011.0961538461199</v>
      </c>
      <c r="B426" s="51">
        <v>2015.5989999999999</v>
      </c>
      <c r="C426" s="51">
        <v>2469.4189999999999</v>
      </c>
    </row>
    <row r="427" spans="1:3" x14ac:dyDescent="0.25">
      <c r="A427" s="51">
        <v>2011.11538461535</v>
      </c>
      <c r="B427" s="51">
        <v>1956.143</v>
      </c>
      <c r="C427" s="51">
        <v>2500.4810000000002</v>
      </c>
    </row>
    <row r="428" spans="1:3" x14ac:dyDescent="0.25">
      <c r="A428" s="51">
        <v>2011.13461538458</v>
      </c>
      <c r="B428" s="51">
        <v>1958.491</v>
      </c>
      <c r="C428" s="51">
        <v>2508.8679999999999</v>
      </c>
    </row>
    <row r="429" spans="1:3" x14ac:dyDescent="0.25">
      <c r="A429" s="51">
        <v>2011.15384615381</v>
      </c>
      <c r="B429" s="51">
        <v>1952.278</v>
      </c>
      <c r="C429" s="51">
        <v>2533.221</v>
      </c>
    </row>
    <row r="430" spans="1:3" x14ac:dyDescent="0.25">
      <c r="A430" s="51">
        <v>2011.1730769230401</v>
      </c>
      <c r="B430" s="51">
        <v>1939.2190000000001</v>
      </c>
      <c r="C430" s="51">
        <v>2545.1190000000001</v>
      </c>
    </row>
    <row r="431" spans="1:3" x14ac:dyDescent="0.25">
      <c r="A431" s="51">
        <v>2011.1923076922701</v>
      </c>
      <c r="B431" s="51">
        <v>1953.018</v>
      </c>
      <c r="C431" s="51">
        <v>2577.076</v>
      </c>
    </row>
    <row r="432" spans="1:3" x14ac:dyDescent="0.25">
      <c r="A432" s="51">
        <v>2011.2115384614999</v>
      </c>
      <c r="B432" s="51">
        <v>1940.3779999999999</v>
      </c>
      <c r="C432" s="51">
        <v>2583.0459999999998</v>
      </c>
    </row>
    <row r="433" spans="1:3" x14ac:dyDescent="0.25">
      <c r="A433" s="51">
        <v>2011.2307692307299</v>
      </c>
      <c r="B433" s="51">
        <v>1928.0550000000001</v>
      </c>
      <c r="C433" s="51">
        <v>2601.3409999999999</v>
      </c>
    </row>
    <row r="434" spans="1:3" x14ac:dyDescent="0.25">
      <c r="A434" s="51">
        <v>2011.24999999996</v>
      </c>
      <c r="B434" s="51">
        <v>1888.4960000000001</v>
      </c>
      <c r="C434" s="51">
        <v>2622.5230000000001</v>
      </c>
    </row>
    <row r="435" spans="1:3" x14ac:dyDescent="0.25">
      <c r="A435" s="51">
        <v>2011.26923076919</v>
      </c>
      <c r="B435" s="51">
        <v>1873.1110000000001</v>
      </c>
      <c r="C435" s="51">
        <v>2648.6759999999999</v>
      </c>
    </row>
    <row r="436" spans="1:3" x14ac:dyDescent="0.25">
      <c r="A436" s="51">
        <v>2011.2884615384201</v>
      </c>
      <c r="B436" s="51">
        <v>1885.0170000000001</v>
      </c>
      <c r="C436" s="51">
        <v>2665.4079999999999</v>
      </c>
    </row>
    <row r="437" spans="1:3" x14ac:dyDescent="0.25">
      <c r="A437" s="51">
        <v>2011.3076923076601</v>
      </c>
      <c r="B437" s="51">
        <v>1887.8820000000001</v>
      </c>
      <c r="C437" s="51">
        <v>2685.7820000000002</v>
      </c>
    </row>
    <row r="438" spans="1:3" x14ac:dyDescent="0.25">
      <c r="A438" s="51">
        <v>2011.3269230768899</v>
      </c>
      <c r="B438" s="51">
        <v>1894.1010000000001</v>
      </c>
      <c r="C438" s="51">
        <v>2690.9850000000001</v>
      </c>
    </row>
    <row r="439" spans="1:3" x14ac:dyDescent="0.25">
      <c r="A439" s="51">
        <v>2011.3461538461199</v>
      </c>
      <c r="B439" s="51">
        <v>1901.85</v>
      </c>
      <c r="C439" s="51">
        <v>2718.7570000000001</v>
      </c>
    </row>
    <row r="440" spans="1:3" x14ac:dyDescent="0.25">
      <c r="A440" s="51">
        <v>2011.36538461535</v>
      </c>
      <c r="B440" s="51">
        <v>1898.665</v>
      </c>
      <c r="C440" s="51">
        <v>2744.498</v>
      </c>
    </row>
    <row r="441" spans="1:3" x14ac:dyDescent="0.25">
      <c r="A441" s="51">
        <v>2011.38461538458</v>
      </c>
      <c r="B441" s="51">
        <v>1895.87</v>
      </c>
      <c r="C441" s="51">
        <v>2758.009</v>
      </c>
    </row>
    <row r="442" spans="1:3" x14ac:dyDescent="0.25">
      <c r="A442" s="51">
        <v>2011.40384615381</v>
      </c>
      <c r="B442" s="51">
        <v>1900.61</v>
      </c>
      <c r="C442" s="51">
        <v>2774.9960000000001</v>
      </c>
    </row>
    <row r="443" spans="1:3" x14ac:dyDescent="0.25">
      <c r="A443" s="51">
        <v>2011.4230769230401</v>
      </c>
      <c r="B443" s="51">
        <v>1898.989</v>
      </c>
      <c r="C443" s="51">
        <v>2788.723</v>
      </c>
    </row>
    <row r="444" spans="1:3" x14ac:dyDescent="0.25">
      <c r="A444" s="51">
        <v>2011.4423076922701</v>
      </c>
      <c r="B444" s="51">
        <v>1892.579</v>
      </c>
      <c r="C444" s="51">
        <v>2811.2060000000001</v>
      </c>
    </row>
    <row r="445" spans="1:3" x14ac:dyDescent="0.25">
      <c r="A445" s="51">
        <v>2011.4615384614999</v>
      </c>
      <c r="B445" s="51">
        <v>1914.538</v>
      </c>
      <c r="C445" s="51">
        <v>2827.549</v>
      </c>
    </row>
    <row r="446" spans="1:3" x14ac:dyDescent="0.25">
      <c r="A446" s="51">
        <v>2011.4807692307299</v>
      </c>
      <c r="B446" s="51">
        <v>1972.174</v>
      </c>
      <c r="C446" s="51">
        <v>2856.4029999999998</v>
      </c>
    </row>
    <row r="447" spans="1:3" x14ac:dyDescent="0.25">
      <c r="A447" s="51">
        <v>2011.49999999996</v>
      </c>
      <c r="B447" s="51">
        <v>1944.5830000000001</v>
      </c>
      <c r="C447" s="51">
        <v>2865.2510000000002</v>
      </c>
    </row>
    <row r="448" spans="1:3" x14ac:dyDescent="0.25">
      <c r="A448" s="51">
        <v>2011.51923076919</v>
      </c>
      <c r="B448" s="51">
        <v>1919.501</v>
      </c>
      <c r="C448" s="51">
        <v>2870.1030000000001</v>
      </c>
    </row>
    <row r="449" spans="1:3" x14ac:dyDescent="0.25">
      <c r="A449" s="51">
        <v>2011.5384615384201</v>
      </c>
      <c r="B449" s="51">
        <v>1957.194</v>
      </c>
      <c r="C449" s="51">
        <v>2878.0740000000001</v>
      </c>
    </row>
    <row r="450" spans="1:3" x14ac:dyDescent="0.25">
      <c r="A450" s="51">
        <v>2011.5576923076501</v>
      </c>
      <c r="B450" s="51">
        <v>2006.0609999999999</v>
      </c>
      <c r="C450" s="51">
        <v>2871.3009999999999</v>
      </c>
    </row>
    <row r="451" spans="1:3" x14ac:dyDescent="0.25">
      <c r="A451" s="51">
        <v>2011.5769230768899</v>
      </c>
      <c r="B451" s="51">
        <v>2000.471</v>
      </c>
      <c r="C451" s="51">
        <v>2863.576</v>
      </c>
    </row>
    <row r="452" spans="1:3" x14ac:dyDescent="0.25">
      <c r="A452" s="51">
        <v>2011.5961538461199</v>
      </c>
      <c r="B452" s="51">
        <v>2004.29</v>
      </c>
      <c r="C452" s="51">
        <v>2867.2150000000001</v>
      </c>
    </row>
    <row r="453" spans="1:3" x14ac:dyDescent="0.25">
      <c r="A453" s="51">
        <v>2011.61538461535</v>
      </c>
      <c r="B453" s="51">
        <v>2073.0259999999998</v>
      </c>
      <c r="C453" s="51">
        <v>2872.4229999999998</v>
      </c>
    </row>
    <row r="454" spans="1:3" x14ac:dyDescent="0.25">
      <c r="A454" s="51">
        <v>2011.63461538458</v>
      </c>
      <c r="B454" s="51">
        <v>2076.6469999999999</v>
      </c>
      <c r="C454" s="51">
        <v>2857.9059999999999</v>
      </c>
    </row>
    <row r="455" spans="1:3" x14ac:dyDescent="0.25">
      <c r="A455" s="51">
        <v>2011.65384615381</v>
      </c>
      <c r="B455" s="51">
        <v>2071.6329999999998</v>
      </c>
      <c r="C455" s="51">
        <v>2859.433</v>
      </c>
    </row>
    <row r="456" spans="1:3" x14ac:dyDescent="0.25">
      <c r="A456" s="51">
        <v>2011.6730769230401</v>
      </c>
      <c r="B456" s="51">
        <v>2073.1219999999998</v>
      </c>
      <c r="C456" s="51">
        <v>2853.8879999999999</v>
      </c>
    </row>
    <row r="457" spans="1:3" x14ac:dyDescent="0.25">
      <c r="A457" s="51">
        <v>2011.6923076922701</v>
      </c>
      <c r="B457" s="51">
        <v>2086.364</v>
      </c>
      <c r="C457" s="51">
        <v>2858.66</v>
      </c>
    </row>
    <row r="458" spans="1:3" x14ac:dyDescent="0.25">
      <c r="A458" s="51">
        <v>2011.7115384614999</v>
      </c>
      <c r="B458" s="51">
        <v>2134.721</v>
      </c>
      <c r="C458" s="51">
        <v>2863.54</v>
      </c>
    </row>
    <row r="459" spans="1:3" x14ac:dyDescent="0.25">
      <c r="A459" s="51">
        <v>2011.7307692307299</v>
      </c>
      <c r="B459" s="51">
        <v>2180.0749999999998</v>
      </c>
      <c r="C459" s="51">
        <v>2857.7469999999998</v>
      </c>
    </row>
    <row r="460" spans="1:3" x14ac:dyDescent="0.25">
      <c r="A460" s="51">
        <v>2011.74999999996</v>
      </c>
      <c r="B460" s="51">
        <v>2288.5709999999999</v>
      </c>
      <c r="C460" s="51">
        <v>2850.9209999999998</v>
      </c>
    </row>
    <row r="461" spans="1:3" x14ac:dyDescent="0.25">
      <c r="A461" s="51">
        <v>2011.76923076919</v>
      </c>
      <c r="B461" s="51">
        <v>2295.7269999999999</v>
      </c>
      <c r="C461" s="51">
        <v>2859.701</v>
      </c>
    </row>
    <row r="462" spans="1:3" x14ac:dyDescent="0.25">
      <c r="A462" s="51">
        <v>2011.7884615384201</v>
      </c>
      <c r="B462" s="51">
        <v>2310.857</v>
      </c>
      <c r="C462" s="51">
        <v>2860.8220000000001</v>
      </c>
    </row>
    <row r="463" spans="1:3" x14ac:dyDescent="0.25">
      <c r="A463" s="51">
        <v>2011.8076923076501</v>
      </c>
      <c r="B463" s="51">
        <v>2313.1750000000002</v>
      </c>
      <c r="C463" s="51">
        <v>2852.39</v>
      </c>
    </row>
    <row r="464" spans="1:3" x14ac:dyDescent="0.25">
      <c r="A464" s="51">
        <v>2011.8269230768799</v>
      </c>
      <c r="B464" s="51">
        <v>2333.373</v>
      </c>
      <c r="C464" s="51">
        <v>2845.6849999999999</v>
      </c>
    </row>
    <row r="465" spans="1:3" x14ac:dyDescent="0.25">
      <c r="A465" s="51">
        <v>2011.8461538461199</v>
      </c>
      <c r="B465" s="51">
        <v>2328.5529999999999</v>
      </c>
      <c r="C465" s="51">
        <v>2822.0340000000001</v>
      </c>
    </row>
    <row r="466" spans="1:3" x14ac:dyDescent="0.25">
      <c r="A466" s="51">
        <v>2011.86538461535</v>
      </c>
      <c r="B466" s="51">
        <v>2343.547</v>
      </c>
      <c r="C466" s="51">
        <v>2839.7860000000001</v>
      </c>
    </row>
    <row r="467" spans="1:3" x14ac:dyDescent="0.25">
      <c r="A467" s="51">
        <v>2011.88461538458</v>
      </c>
      <c r="B467" s="51">
        <v>2393.35</v>
      </c>
      <c r="C467" s="51">
        <v>2831.576</v>
      </c>
    </row>
    <row r="468" spans="1:3" x14ac:dyDescent="0.25">
      <c r="A468" s="51">
        <v>2011.90384615381</v>
      </c>
      <c r="B468" s="51">
        <v>2419.5479999999998</v>
      </c>
      <c r="C468" s="51">
        <v>2821.98</v>
      </c>
    </row>
    <row r="469" spans="1:3" x14ac:dyDescent="0.25">
      <c r="A469" s="51">
        <v>2011.9230769230401</v>
      </c>
      <c r="B469" s="51">
        <v>2435.6880000000001</v>
      </c>
      <c r="C469" s="51">
        <v>2814.2350000000001</v>
      </c>
    </row>
    <row r="470" spans="1:3" x14ac:dyDescent="0.25">
      <c r="A470" s="51">
        <v>2011.9423076922701</v>
      </c>
      <c r="B470" s="51">
        <v>2460.8130000000001</v>
      </c>
      <c r="C470" s="51">
        <v>2820.6909999999998</v>
      </c>
    </row>
    <row r="471" spans="1:3" x14ac:dyDescent="0.25">
      <c r="A471" s="51">
        <v>2011.9615384614999</v>
      </c>
      <c r="B471" s="51">
        <v>2493.806</v>
      </c>
      <c r="C471" s="51">
        <v>2902.4879999999998</v>
      </c>
    </row>
    <row r="472" spans="1:3" x14ac:dyDescent="0.25">
      <c r="A472" s="51">
        <v>2011.9807692307299</v>
      </c>
      <c r="B472" s="51">
        <v>2733.2350000000001</v>
      </c>
      <c r="C472" s="51">
        <v>2916.085</v>
      </c>
    </row>
    <row r="473" spans="1:3" x14ac:dyDescent="0.25">
      <c r="A473" s="51">
        <v>2011.99999999996</v>
      </c>
      <c r="B473" s="51">
        <v>2735.6280000000002</v>
      </c>
      <c r="C473" s="51">
        <v>2926.0949999999998</v>
      </c>
    </row>
    <row r="474" spans="1:3" x14ac:dyDescent="0.25">
      <c r="A474" s="51">
        <v>2012.01923076919</v>
      </c>
      <c r="B474" s="51">
        <v>2687.8710000000001</v>
      </c>
      <c r="C474" s="51">
        <v>2917.6889999999999</v>
      </c>
    </row>
    <row r="475" spans="1:3" x14ac:dyDescent="0.25">
      <c r="A475" s="51">
        <v>2012.0384615384201</v>
      </c>
      <c r="B475" s="51">
        <v>2676.9870000000001</v>
      </c>
      <c r="C475" s="51">
        <v>2899.1489999999999</v>
      </c>
    </row>
    <row r="476" spans="1:3" x14ac:dyDescent="0.25">
      <c r="A476" s="51">
        <v>2012.0576923076501</v>
      </c>
      <c r="B476" s="51">
        <v>2706.1970000000001</v>
      </c>
      <c r="C476" s="51">
        <v>2919.4229999999998</v>
      </c>
    </row>
    <row r="477" spans="1:3" x14ac:dyDescent="0.25">
      <c r="A477" s="51">
        <v>2012.0769230768799</v>
      </c>
      <c r="B477" s="51">
        <v>2682.576</v>
      </c>
      <c r="C477" s="51">
        <v>2919.5450000000001</v>
      </c>
    </row>
    <row r="478" spans="1:3" x14ac:dyDescent="0.25">
      <c r="A478" s="51">
        <v>2012.0961538461099</v>
      </c>
      <c r="B478" s="51">
        <v>2662.1260000000002</v>
      </c>
      <c r="C478" s="51">
        <v>2924.9470000000001</v>
      </c>
    </row>
    <row r="479" spans="1:3" x14ac:dyDescent="0.25">
      <c r="A479" s="51">
        <v>2012.11538461535</v>
      </c>
      <c r="B479" s="51">
        <v>2655.7840000000001</v>
      </c>
      <c r="C479" s="51">
        <v>2928.2750000000001</v>
      </c>
    </row>
    <row r="480" spans="1:3" x14ac:dyDescent="0.25">
      <c r="A480" s="51">
        <v>2012.13461538458</v>
      </c>
      <c r="B480" s="51">
        <v>2663.261</v>
      </c>
      <c r="C480" s="51">
        <v>2937.893</v>
      </c>
    </row>
    <row r="481" spans="1:3" x14ac:dyDescent="0.25">
      <c r="A481" s="51">
        <v>2012.15384615381</v>
      </c>
      <c r="B481" s="51">
        <v>2692.598</v>
      </c>
      <c r="C481" s="51">
        <v>2932.8130000000001</v>
      </c>
    </row>
    <row r="482" spans="1:3" x14ac:dyDescent="0.25">
      <c r="A482" s="51">
        <v>2012.1730769230401</v>
      </c>
      <c r="B482" s="51">
        <v>3023.1590000000001</v>
      </c>
      <c r="C482" s="51">
        <v>2925.7220000000002</v>
      </c>
    </row>
    <row r="483" spans="1:3" x14ac:dyDescent="0.25">
      <c r="A483" s="51">
        <v>2012.1923076922701</v>
      </c>
      <c r="B483" s="51">
        <v>3005.7820000000002</v>
      </c>
      <c r="C483" s="51">
        <v>2884.7469999999998</v>
      </c>
    </row>
    <row r="484" spans="1:3" x14ac:dyDescent="0.25">
      <c r="A484" s="51">
        <v>2012.2115384614999</v>
      </c>
      <c r="B484" s="51">
        <v>2986.2939999999999</v>
      </c>
      <c r="C484" s="51">
        <v>2893.56</v>
      </c>
    </row>
    <row r="485" spans="1:3" x14ac:dyDescent="0.25">
      <c r="A485" s="51">
        <v>2012.2307692307299</v>
      </c>
      <c r="B485" s="51">
        <v>2982.8490000000002</v>
      </c>
      <c r="C485" s="51">
        <v>2892.6460000000002</v>
      </c>
    </row>
    <row r="486" spans="1:3" x14ac:dyDescent="0.25">
      <c r="A486" s="51">
        <v>2012.24999999996</v>
      </c>
      <c r="B486" s="51">
        <v>2964.4270000000001</v>
      </c>
      <c r="C486" s="51">
        <v>2878.1370000000002</v>
      </c>
    </row>
    <row r="487" spans="1:3" x14ac:dyDescent="0.25">
      <c r="A487" s="51">
        <v>2012.26923076919</v>
      </c>
      <c r="B487" s="51">
        <v>2965.3330000000001</v>
      </c>
      <c r="C487" s="51">
        <v>2865.4780000000001</v>
      </c>
    </row>
    <row r="488" spans="1:3" x14ac:dyDescent="0.25">
      <c r="A488" s="51">
        <v>2012.2884615384201</v>
      </c>
      <c r="B488" s="51">
        <v>2974.8589999999999</v>
      </c>
      <c r="C488" s="51">
        <v>2867.2</v>
      </c>
    </row>
    <row r="489" spans="1:3" x14ac:dyDescent="0.25">
      <c r="A489" s="51">
        <v>2012.3076923076501</v>
      </c>
      <c r="B489" s="51">
        <v>2967.1089999999999</v>
      </c>
      <c r="C489" s="51">
        <v>2875.47</v>
      </c>
    </row>
    <row r="490" spans="1:3" x14ac:dyDescent="0.25">
      <c r="A490" s="51">
        <v>2012.3269230768799</v>
      </c>
      <c r="B490" s="51">
        <v>2962.1030000000001</v>
      </c>
      <c r="C490" s="51">
        <v>2866.5610000000001</v>
      </c>
    </row>
    <row r="491" spans="1:3" x14ac:dyDescent="0.25">
      <c r="A491" s="51">
        <v>2012.3461538461099</v>
      </c>
      <c r="B491" s="51">
        <v>2960.317</v>
      </c>
      <c r="C491" s="51">
        <v>2864.28</v>
      </c>
    </row>
    <row r="492" spans="1:3" x14ac:dyDescent="0.25">
      <c r="A492" s="51">
        <v>2012.36538461534</v>
      </c>
      <c r="B492" s="51">
        <v>2971.5149999999999</v>
      </c>
      <c r="C492" s="51">
        <v>2864.15</v>
      </c>
    </row>
    <row r="493" spans="1:3" x14ac:dyDescent="0.25">
      <c r="A493" s="51">
        <v>2012.38461538458</v>
      </c>
      <c r="B493" s="51">
        <v>2975.261</v>
      </c>
      <c r="C493" s="51">
        <v>2850.9839999999999</v>
      </c>
    </row>
    <row r="494" spans="1:3" x14ac:dyDescent="0.25">
      <c r="A494" s="51">
        <v>2012.40384615381</v>
      </c>
      <c r="B494" s="51">
        <v>2980.31</v>
      </c>
      <c r="C494" s="51">
        <v>2859.4949999999999</v>
      </c>
    </row>
    <row r="495" spans="1:3" x14ac:dyDescent="0.25">
      <c r="A495" s="51">
        <v>2012.4230769230401</v>
      </c>
      <c r="B495" s="51">
        <v>3002.5929999999998</v>
      </c>
      <c r="C495" s="51">
        <v>2842.654</v>
      </c>
    </row>
    <row r="496" spans="1:3" x14ac:dyDescent="0.25">
      <c r="A496" s="51">
        <v>2012.4423076922701</v>
      </c>
      <c r="B496" s="51">
        <v>3009.6840000000002</v>
      </c>
      <c r="C496" s="51">
        <v>2852.018</v>
      </c>
    </row>
    <row r="497" spans="1:3" x14ac:dyDescent="0.25">
      <c r="A497" s="51">
        <v>2012.4615384614999</v>
      </c>
      <c r="B497" s="51">
        <v>3027.3049999999998</v>
      </c>
      <c r="C497" s="51">
        <v>2869.0709999999999</v>
      </c>
    </row>
    <row r="498" spans="1:3" x14ac:dyDescent="0.25">
      <c r="A498" s="51">
        <v>2012.4807692307299</v>
      </c>
      <c r="B498" s="51">
        <v>3057.8919999999998</v>
      </c>
      <c r="C498" s="51">
        <v>2870.846</v>
      </c>
    </row>
    <row r="499" spans="1:3" x14ac:dyDescent="0.25">
      <c r="A499" s="51">
        <v>2012.49999999996</v>
      </c>
      <c r="B499" s="51">
        <v>3102.2269999999999</v>
      </c>
      <c r="C499" s="51">
        <v>2863.547</v>
      </c>
    </row>
    <row r="500" spans="1:3" x14ac:dyDescent="0.25">
      <c r="A500" s="51">
        <v>2012.51923076919</v>
      </c>
      <c r="B500" s="51">
        <v>3085.0059999999999</v>
      </c>
      <c r="C500" s="51">
        <v>2865.8580000000002</v>
      </c>
    </row>
    <row r="501" spans="1:3" x14ac:dyDescent="0.25">
      <c r="A501" s="51">
        <v>2012.5384615384201</v>
      </c>
      <c r="B501" s="51">
        <v>3099.6460000000002</v>
      </c>
      <c r="C501" s="51">
        <v>2866.279</v>
      </c>
    </row>
    <row r="502" spans="1:3" x14ac:dyDescent="0.25">
      <c r="A502" s="51">
        <v>2012.5576923076501</v>
      </c>
      <c r="B502" s="51">
        <v>3079.7489999999998</v>
      </c>
      <c r="C502" s="51">
        <v>2855.8069999999998</v>
      </c>
    </row>
    <row r="503" spans="1:3" x14ac:dyDescent="0.25">
      <c r="A503" s="51">
        <v>2012.5769230768799</v>
      </c>
      <c r="B503" s="51">
        <v>3094.1439999999998</v>
      </c>
      <c r="C503" s="51">
        <v>2846.7570000000001</v>
      </c>
    </row>
    <row r="504" spans="1:3" x14ac:dyDescent="0.25">
      <c r="A504" s="51">
        <v>2012.5961538461099</v>
      </c>
      <c r="B504" s="51">
        <v>3085.2139999999999</v>
      </c>
      <c r="C504" s="51">
        <v>2851.1179999999999</v>
      </c>
    </row>
    <row r="505" spans="1:3" x14ac:dyDescent="0.25">
      <c r="A505" s="51">
        <v>2012.61538461534</v>
      </c>
      <c r="B505" s="51">
        <v>3086.8220000000001</v>
      </c>
      <c r="C505" s="51">
        <v>2856.181</v>
      </c>
    </row>
    <row r="506" spans="1:3" x14ac:dyDescent="0.25">
      <c r="A506" s="51">
        <v>2012.63461538457</v>
      </c>
      <c r="B506" s="51">
        <v>3085.8449999999998</v>
      </c>
      <c r="C506" s="51">
        <v>2833.317</v>
      </c>
    </row>
    <row r="507" spans="1:3" x14ac:dyDescent="0.25">
      <c r="A507" s="51">
        <v>2012.65384615381</v>
      </c>
      <c r="B507" s="51">
        <v>3080.4520000000002</v>
      </c>
      <c r="C507" s="51">
        <v>2825.6610000000001</v>
      </c>
    </row>
    <row r="508" spans="1:3" x14ac:dyDescent="0.25">
      <c r="A508" s="51">
        <v>2012.6730769230401</v>
      </c>
      <c r="B508" s="51">
        <v>3084.7689999999998</v>
      </c>
      <c r="C508" s="51">
        <v>2812.806</v>
      </c>
    </row>
    <row r="509" spans="1:3" x14ac:dyDescent="0.25">
      <c r="A509" s="51">
        <v>2012.6923076922701</v>
      </c>
      <c r="B509" s="51">
        <v>3073.4940000000001</v>
      </c>
      <c r="C509" s="51">
        <v>2822.1689999999999</v>
      </c>
    </row>
    <row r="510" spans="1:3" x14ac:dyDescent="0.25">
      <c r="A510" s="51">
        <v>2012.7115384614999</v>
      </c>
      <c r="B510" s="51">
        <v>3061.0120000000002</v>
      </c>
      <c r="C510" s="51">
        <v>2823.4479999999999</v>
      </c>
    </row>
    <row r="511" spans="1:3" x14ac:dyDescent="0.25">
      <c r="A511" s="51">
        <v>2012.7307692307299</v>
      </c>
      <c r="B511" s="51">
        <v>3049.5390000000002</v>
      </c>
      <c r="C511" s="51">
        <v>2821.5740000000001</v>
      </c>
    </row>
    <row r="512" spans="1:3" x14ac:dyDescent="0.25">
      <c r="A512" s="51">
        <v>2012.74999999996</v>
      </c>
      <c r="B512" s="51">
        <v>3082.4319999999998</v>
      </c>
      <c r="C512" s="51">
        <v>2804.4569999999999</v>
      </c>
    </row>
    <row r="513" spans="1:3" x14ac:dyDescent="0.25">
      <c r="A513" s="51">
        <v>2012.76923076919</v>
      </c>
      <c r="B513" s="51">
        <v>3062.5889999999999</v>
      </c>
      <c r="C513" s="51">
        <v>2808.5120000000002</v>
      </c>
    </row>
    <row r="514" spans="1:3" x14ac:dyDescent="0.25">
      <c r="A514" s="51">
        <v>2012.7884615384201</v>
      </c>
      <c r="B514" s="51">
        <v>3053.6410000000001</v>
      </c>
      <c r="C514" s="51">
        <v>2811.623</v>
      </c>
    </row>
    <row r="515" spans="1:3" x14ac:dyDescent="0.25">
      <c r="A515" s="51">
        <v>2012.8076923076501</v>
      </c>
      <c r="B515" s="51">
        <v>3046.569</v>
      </c>
      <c r="C515" s="51">
        <v>2846.92</v>
      </c>
    </row>
    <row r="516" spans="1:3" x14ac:dyDescent="0.25">
      <c r="A516" s="51">
        <v>2012.8269230768799</v>
      </c>
      <c r="B516" s="51">
        <v>3046.5430000000001</v>
      </c>
      <c r="C516" s="51">
        <v>2840.9639999999999</v>
      </c>
    </row>
    <row r="517" spans="1:3" x14ac:dyDescent="0.25">
      <c r="A517" s="51">
        <v>2012.8461538461099</v>
      </c>
      <c r="B517" s="51">
        <v>3040.6930000000002</v>
      </c>
      <c r="C517" s="51">
        <v>2823.1370000000002</v>
      </c>
    </row>
    <row r="518" spans="1:3" x14ac:dyDescent="0.25">
      <c r="A518" s="51">
        <v>2012.86538461534</v>
      </c>
      <c r="B518" s="51">
        <v>3038.8710000000001</v>
      </c>
      <c r="C518" s="51">
        <v>2830.7910000000002</v>
      </c>
    </row>
    <row r="519" spans="1:3" x14ac:dyDescent="0.25">
      <c r="A519" s="51">
        <v>2012.88461538457</v>
      </c>
      <c r="B519" s="51">
        <v>3041.3049999999998</v>
      </c>
      <c r="C519" s="51">
        <v>2877.2440000000001</v>
      </c>
    </row>
    <row r="520" spans="1:3" x14ac:dyDescent="0.25">
      <c r="A520" s="51">
        <v>2012.90384615381</v>
      </c>
      <c r="B520" s="51">
        <v>3035.28</v>
      </c>
      <c r="C520" s="51">
        <v>2871.1610000000001</v>
      </c>
    </row>
    <row r="521" spans="1:3" x14ac:dyDescent="0.25">
      <c r="A521" s="51">
        <v>2012.9230769230401</v>
      </c>
      <c r="B521" s="51">
        <v>3033.2939999999999</v>
      </c>
      <c r="C521" s="51">
        <v>2851.3620000000001</v>
      </c>
    </row>
    <row r="522" spans="1:3" x14ac:dyDescent="0.25">
      <c r="A522" s="51">
        <v>2012.9423076922701</v>
      </c>
      <c r="B522" s="51">
        <v>3030.422</v>
      </c>
      <c r="C522" s="51">
        <v>2859.8069999999998</v>
      </c>
    </row>
    <row r="523" spans="1:3" x14ac:dyDescent="0.25">
      <c r="A523" s="51">
        <v>2012.9615384614999</v>
      </c>
      <c r="B523" s="51">
        <v>3024.8119999999999</v>
      </c>
      <c r="C523" s="51">
        <v>2917.26</v>
      </c>
    </row>
    <row r="524" spans="1:3" x14ac:dyDescent="0.25">
      <c r="A524" s="51">
        <v>2012.9807692307299</v>
      </c>
      <c r="B524" s="51">
        <v>3011.2</v>
      </c>
      <c r="C524" s="51">
        <v>2920.2310000000002</v>
      </c>
    </row>
    <row r="525" spans="1:3" x14ac:dyDescent="0.25">
      <c r="A525" s="51">
        <v>2012.99999999996</v>
      </c>
      <c r="B525" s="51">
        <v>3018.1979999999999</v>
      </c>
      <c r="C525" s="51">
        <v>2907.3</v>
      </c>
    </row>
    <row r="526" spans="1:3" x14ac:dyDescent="0.25">
      <c r="A526" s="51">
        <v>2013.01923076919</v>
      </c>
      <c r="B526" s="51">
        <v>2956.165</v>
      </c>
      <c r="C526" s="51">
        <v>2917.1889999999999</v>
      </c>
    </row>
    <row r="527" spans="1:3" x14ac:dyDescent="0.25">
      <c r="A527" s="51">
        <v>2013.0384615384201</v>
      </c>
      <c r="B527" s="51">
        <v>2952.5320000000002</v>
      </c>
      <c r="C527" s="51">
        <v>2928.7280000000001</v>
      </c>
    </row>
    <row r="528" spans="1:3" x14ac:dyDescent="0.25">
      <c r="A528" s="51">
        <v>2013.0576923076501</v>
      </c>
      <c r="B528" s="51">
        <v>2942.2109999999998</v>
      </c>
      <c r="C528" s="51">
        <v>2963.8119999999999</v>
      </c>
    </row>
    <row r="529" spans="1:3" x14ac:dyDescent="0.25">
      <c r="A529" s="51">
        <v>2013.0769230768799</v>
      </c>
      <c r="B529" s="51">
        <v>2928.7809999999999</v>
      </c>
      <c r="C529" s="51">
        <v>3011.6970000000001</v>
      </c>
    </row>
    <row r="530" spans="1:3" x14ac:dyDescent="0.25">
      <c r="A530" s="51">
        <v>2013.0961538461099</v>
      </c>
      <c r="B530" s="51">
        <v>2769.6950000000002</v>
      </c>
      <c r="C530" s="51">
        <v>3008.7040000000002</v>
      </c>
    </row>
    <row r="531" spans="1:3" x14ac:dyDescent="0.25">
      <c r="A531" s="51">
        <v>2013.11538461534</v>
      </c>
      <c r="B531" s="51">
        <v>2767.5709999999999</v>
      </c>
      <c r="C531" s="51">
        <v>3014.9749999999999</v>
      </c>
    </row>
    <row r="532" spans="1:3" x14ac:dyDescent="0.25">
      <c r="A532" s="51">
        <v>2013.13461538457</v>
      </c>
      <c r="B532" s="51">
        <v>2755.7249999999999</v>
      </c>
      <c r="C532" s="51">
        <v>3074.2249999999999</v>
      </c>
    </row>
    <row r="533" spans="1:3" x14ac:dyDescent="0.25">
      <c r="A533" s="51">
        <v>2013.1538461538</v>
      </c>
      <c r="B533" s="51">
        <v>2748.8229999999999</v>
      </c>
      <c r="C533" s="51">
        <v>3095.15</v>
      </c>
    </row>
    <row r="534" spans="1:3" x14ac:dyDescent="0.25">
      <c r="A534" s="51">
        <v>2013.1730769230401</v>
      </c>
      <c r="B534" s="51">
        <v>2680.6190000000001</v>
      </c>
      <c r="C534" s="51">
        <v>3090.6</v>
      </c>
    </row>
    <row r="535" spans="1:3" x14ac:dyDescent="0.25">
      <c r="A535" s="51">
        <v>2013.1923076922701</v>
      </c>
      <c r="B535" s="51">
        <v>2665.9470000000001</v>
      </c>
      <c r="C535" s="51">
        <v>3108.8049999999998</v>
      </c>
    </row>
    <row r="536" spans="1:3" x14ac:dyDescent="0.25">
      <c r="A536" s="51">
        <v>2013.2115384614999</v>
      </c>
      <c r="B536" s="51">
        <v>2647.8440000000001</v>
      </c>
      <c r="C536" s="51">
        <v>3165.3960000000002</v>
      </c>
    </row>
    <row r="537" spans="1:3" x14ac:dyDescent="0.25">
      <c r="A537" s="51">
        <v>2013.2307692307299</v>
      </c>
      <c r="B537" s="51">
        <v>2642.7</v>
      </c>
      <c r="C537" s="51">
        <v>3206.8879999999999</v>
      </c>
    </row>
    <row r="538" spans="1:3" x14ac:dyDescent="0.25">
      <c r="A538" s="51">
        <v>2013.24999999996</v>
      </c>
      <c r="B538" s="51">
        <v>2648.1260000000002</v>
      </c>
      <c r="C538" s="51">
        <v>3202.2559999999999</v>
      </c>
    </row>
    <row r="539" spans="1:3" x14ac:dyDescent="0.25">
      <c r="A539" s="51">
        <v>2013.26923076919</v>
      </c>
      <c r="B539" s="51">
        <v>2647.0970000000002</v>
      </c>
      <c r="C539" s="51">
        <v>3215.4319999999998</v>
      </c>
    </row>
    <row r="540" spans="1:3" x14ac:dyDescent="0.25">
      <c r="A540" s="51">
        <v>2013.2884615384201</v>
      </c>
      <c r="B540" s="51">
        <v>2634.4540000000002</v>
      </c>
      <c r="C540" s="51">
        <v>3227.7620000000002</v>
      </c>
    </row>
    <row r="541" spans="1:3" x14ac:dyDescent="0.25">
      <c r="A541" s="51">
        <v>2013.3076923076501</v>
      </c>
      <c r="B541" s="51">
        <v>2617.2629999999999</v>
      </c>
      <c r="C541" s="51">
        <v>3295.1089999999999</v>
      </c>
    </row>
    <row r="542" spans="1:3" x14ac:dyDescent="0.25">
      <c r="A542" s="51">
        <v>2013.3269230768799</v>
      </c>
      <c r="B542" s="51">
        <v>2611.252</v>
      </c>
      <c r="C542" s="51">
        <v>3318.6489999999999</v>
      </c>
    </row>
    <row r="543" spans="1:3" x14ac:dyDescent="0.25">
      <c r="A543" s="51">
        <v>2013.3461538461099</v>
      </c>
      <c r="B543" s="51">
        <v>2608.12</v>
      </c>
      <c r="C543" s="51">
        <v>3317.194</v>
      </c>
    </row>
    <row r="544" spans="1:3" x14ac:dyDescent="0.25">
      <c r="A544" s="51">
        <v>2013.36538461534</v>
      </c>
      <c r="B544" s="51">
        <v>2606.277</v>
      </c>
      <c r="C544" s="51">
        <v>3324.6149999999998</v>
      </c>
    </row>
    <row r="545" spans="1:3" x14ac:dyDescent="0.25">
      <c r="A545" s="51">
        <v>2013.38461538457</v>
      </c>
      <c r="B545" s="51">
        <v>2577.4059999999999</v>
      </c>
      <c r="C545" s="51">
        <v>3354.2689999999998</v>
      </c>
    </row>
    <row r="546" spans="1:3" x14ac:dyDescent="0.25">
      <c r="A546" s="51">
        <v>2013.4038461538</v>
      </c>
      <c r="B546" s="51">
        <v>2560.2020000000002</v>
      </c>
      <c r="C546" s="51">
        <v>3398.7130000000002</v>
      </c>
    </row>
    <row r="547" spans="1:3" x14ac:dyDescent="0.25">
      <c r="A547" s="51">
        <v>2013.4230769230301</v>
      </c>
      <c r="B547" s="51">
        <v>2549.4490000000001</v>
      </c>
      <c r="C547" s="51">
        <v>3385.1280000000002</v>
      </c>
    </row>
    <row r="548" spans="1:3" x14ac:dyDescent="0.25">
      <c r="A548" s="51">
        <v>2013.4423076922701</v>
      </c>
      <c r="B548" s="51">
        <v>2546.6</v>
      </c>
      <c r="C548" s="51">
        <v>3400.183</v>
      </c>
    </row>
    <row r="549" spans="1:3" x14ac:dyDescent="0.25">
      <c r="A549" s="51">
        <v>2013.4615384614999</v>
      </c>
      <c r="B549" s="51">
        <v>2550.6840000000002</v>
      </c>
      <c r="C549" s="51">
        <v>3410.8420000000001</v>
      </c>
    </row>
    <row r="550" spans="1:3" x14ac:dyDescent="0.25">
      <c r="A550" s="51">
        <v>2013.4807692307299</v>
      </c>
      <c r="B550" s="51">
        <v>2545.3209999999999</v>
      </c>
      <c r="C550" s="51">
        <v>3470.53</v>
      </c>
    </row>
    <row r="551" spans="1:3" x14ac:dyDescent="0.25">
      <c r="A551" s="51">
        <v>2013.49999999996</v>
      </c>
      <c r="B551" s="51">
        <v>2430.4229999999998</v>
      </c>
      <c r="C551" s="51">
        <v>3478.672</v>
      </c>
    </row>
    <row r="552" spans="1:3" x14ac:dyDescent="0.25">
      <c r="A552" s="51">
        <v>2013.51923076919</v>
      </c>
      <c r="B552" s="51">
        <v>2420.3470000000002</v>
      </c>
      <c r="C552" s="51">
        <v>3492.7420000000002</v>
      </c>
    </row>
    <row r="553" spans="1:3" x14ac:dyDescent="0.25">
      <c r="A553" s="51">
        <v>2013.5384615384201</v>
      </c>
      <c r="B553" s="51">
        <v>2403.3330000000001</v>
      </c>
      <c r="C553" s="51">
        <v>3504.0949999999998</v>
      </c>
    </row>
    <row r="554" spans="1:3" x14ac:dyDescent="0.25">
      <c r="A554" s="51">
        <v>2013.5576923076501</v>
      </c>
      <c r="B554" s="51">
        <v>2398.9589999999998</v>
      </c>
      <c r="C554" s="51">
        <v>3537.8609999999999</v>
      </c>
    </row>
    <row r="555" spans="1:3" x14ac:dyDescent="0.25">
      <c r="A555" s="51">
        <v>2013.5769230768799</v>
      </c>
      <c r="B555" s="51">
        <v>2396.181</v>
      </c>
      <c r="C555" s="51">
        <v>3574.5740000000001</v>
      </c>
    </row>
    <row r="556" spans="1:3" x14ac:dyDescent="0.25">
      <c r="A556" s="51">
        <v>2013.5961538461099</v>
      </c>
      <c r="B556" s="51">
        <v>2391.09</v>
      </c>
      <c r="C556" s="51">
        <v>3571.797</v>
      </c>
    </row>
    <row r="557" spans="1:3" x14ac:dyDescent="0.25">
      <c r="A557" s="51">
        <v>2013.61538461534</v>
      </c>
      <c r="B557" s="51">
        <v>2379.3220000000001</v>
      </c>
      <c r="C557" s="51">
        <v>3585.3589999999999</v>
      </c>
    </row>
    <row r="558" spans="1:3" x14ac:dyDescent="0.25">
      <c r="A558" s="51">
        <v>2013.63461538457</v>
      </c>
      <c r="B558" s="51">
        <v>2368.5210000000002</v>
      </c>
      <c r="C558" s="51">
        <v>3646.3229999999999</v>
      </c>
    </row>
    <row r="559" spans="1:3" x14ac:dyDescent="0.25">
      <c r="A559" s="51">
        <v>2013.6538461538</v>
      </c>
      <c r="B559" s="51">
        <v>2360.8319999999999</v>
      </c>
      <c r="C559" s="51">
        <v>3645.6680000000001</v>
      </c>
    </row>
    <row r="560" spans="1:3" x14ac:dyDescent="0.25">
      <c r="A560" s="51">
        <v>2013.6730769230301</v>
      </c>
      <c r="B560" s="51">
        <v>2360.6390000000001</v>
      </c>
      <c r="C560" s="51">
        <v>3644.4560000000001</v>
      </c>
    </row>
    <row r="561" spans="1:3" x14ac:dyDescent="0.25">
      <c r="A561" s="51">
        <v>2013.6923076922601</v>
      </c>
      <c r="B561" s="51">
        <v>2356.6750000000002</v>
      </c>
      <c r="C561" s="51">
        <v>3654.1819999999998</v>
      </c>
    </row>
    <row r="562" spans="1:3" x14ac:dyDescent="0.25">
      <c r="A562" s="51">
        <v>2013.7115384614999</v>
      </c>
      <c r="B562" s="51">
        <v>2350.127</v>
      </c>
      <c r="C562" s="51">
        <v>3662.0349999999999</v>
      </c>
    </row>
    <row r="563" spans="1:3" x14ac:dyDescent="0.25">
      <c r="A563" s="51">
        <v>2013.7307692307299</v>
      </c>
      <c r="B563" s="51">
        <v>2346.5909999999999</v>
      </c>
      <c r="C563" s="51">
        <v>3722.192</v>
      </c>
    </row>
    <row r="564" spans="1:3" x14ac:dyDescent="0.25">
      <c r="A564" s="51">
        <v>2013.74999999996</v>
      </c>
      <c r="B564" s="51">
        <v>2338.0439999999999</v>
      </c>
      <c r="C564" s="51">
        <v>3734.018</v>
      </c>
    </row>
    <row r="565" spans="1:3" x14ac:dyDescent="0.25">
      <c r="A565" s="51">
        <v>2013.76923076919</v>
      </c>
      <c r="B565" s="51">
        <v>2350.58</v>
      </c>
      <c r="C565" s="51">
        <v>3747.3870000000002</v>
      </c>
    </row>
    <row r="566" spans="1:3" x14ac:dyDescent="0.25">
      <c r="A566" s="51">
        <v>2013.7884615384201</v>
      </c>
      <c r="B566" s="51">
        <v>2340.4209999999998</v>
      </c>
      <c r="C566" s="51">
        <v>3758.663</v>
      </c>
    </row>
    <row r="567" spans="1:3" x14ac:dyDescent="0.25">
      <c r="A567" s="51">
        <v>2013.8076923076501</v>
      </c>
      <c r="B567" s="51">
        <v>2327.962</v>
      </c>
      <c r="C567" s="51">
        <v>3813.5990000000002</v>
      </c>
    </row>
    <row r="568" spans="1:3" x14ac:dyDescent="0.25">
      <c r="A568" s="51">
        <v>2013.8269230768799</v>
      </c>
      <c r="B568" s="51">
        <v>2318.7440000000001</v>
      </c>
      <c r="C568" s="51">
        <v>3839.0329999999999</v>
      </c>
    </row>
    <row r="569" spans="1:3" x14ac:dyDescent="0.25">
      <c r="A569" s="51">
        <v>2013.8461538461099</v>
      </c>
      <c r="B569" s="51">
        <v>2314.393</v>
      </c>
      <c r="C569" s="51">
        <v>3843.3960000000002</v>
      </c>
    </row>
    <row r="570" spans="1:3" x14ac:dyDescent="0.25">
      <c r="A570" s="51">
        <v>2013.86538461534</v>
      </c>
      <c r="B570" s="51">
        <v>2305.431</v>
      </c>
      <c r="C570" s="51">
        <v>3851.623</v>
      </c>
    </row>
    <row r="571" spans="1:3" x14ac:dyDescent="0.25">
      <c r="A571" s="51">
        <v>2013.88461538457</v>
      </c>
      <c r="B571" s="51">
        <v>2299.0169999999998</v>
      </c>
      <c r="C571" s="51">
        <v>3907.424</v>
      </c>
    </row>
    <row r="572" spans="1:3" x14ac:dyDescent="0.25">
      <c r="A572" s="51">
        <v>2013.9038461538</v>
      </c>
      <c r="B572" s="51">
        <v>2293.6010000000001</v>
      </c>
      <c r="C572" s="51">
        <v>3906.62</v>
      </c>
    </row>
    <row r="573" spans="1:3" x14ac:dyDescent="0.25">
      <c r="A573" s="51">
        <v>2013.9230769230301</v>
      </c>
      <c r="B573" s="51">
        <v>2290.9560000000001</v>
      </c>
      <c r="C573" s="51">
        <v>3925.8760000000002</v>
      </c>
    </row>
    <row r="574" spans="1:3" x14ac:dyDescent="0.25">
      <c r="A574" s="51">
        <v>2013.9423076922601</v>
      </c>
      <c r="B574" s="51">
        <v>2280.7939999999999</v>
      </c>
      <c r="C574" s="51">
        <v>3932.6260000000002</v>
      </c>
    </row>
    <row r="575" spans="1:3" x14ac:dyDescent="0.25">
      <c r="A575" s="51">
        <v>2013.9615384614899</v>
      </c>
      <c r="B575" s="51">
        <v>2283.02</v>
      </c>
      <c r="C575" s="51">
        <v>3993.9549999999999</v>
      </c>
    </row>
    <row r="576" spans="1:3" x14ac:dyDescent="0.25">
      <c r="A576" s="51">
        <v>2013.9807692307299</v>
      </c>
      <c r="B576" s="51">
        <v>2287.5309999999999</v>
      </c>
      <c r="C576" s="51">
        <v>4008.0619999999999</v>
      </c>
    </row>
    <row r="577" spans="1:3" x14ac:dyDescent="0.25">
      <c r="A577" s="51">
        <v>2013.99999999996</v>
      </c>
      <c r="B577" s="51">
        <v>2285.3989999999999</v>
      </c>
      <c r="C577" s="51">
        <v>4032.5749999999998</v>
      </c>
    </row>
    <row r="578" spans="1:3" x14ac:dyDescent="0.25">
      <c r="A578" s="51">
        <v>2014.01923076919</v>
      </c>
      <c r="B578" s="51">
        <v>2278.56</v>
      </c>
      <c r="C578" s="51">
        <v>4023.64</v>
      </c>
    </row>
    <row r="579" spans="1:3" x14ac:dyDescent="0.25">
      <c r="A579" s="51">
        <v>2014.0384615384201</v>
      </c>
      <c r="B579" s="51">
        <v>2220.5070000000001</v>
      </c>
      <c r="C579" s="51">
        <v>4028.1849999999999</v>
      </c>
    </row>
    <row r="580" spans="1:3" x14ac:dyDescent="0.25">
      <c r="A580" s="51">
        <v>2014.0576923076501</v>
      </c>
      <c r="B580" s="51">
        <v>2197.86</v>
      </c>
      <c r="C580" s="51">
        <v>4071.5279999999998</v>
      </c>
    </row>
    <row r="581" spans="1:3" x14ac:dyDescent="0.25">
      <c r="A581" s="51">
        <v>2014.0769230768799</v>
      </c>
      <c r="B581" s="51">
        <v>2221.2959999999998</v>
      </c>
      <c r="C581" s="51">
        <v>4097.9139999999998</v>
      </c>
    </row>
    <row r="582" spans="1:3" x14ac:dyDescent="0.25">
      <c r="A582" s="51">
        <v>2014.0961538461099</v>
      </c>
      <c r="B582" s="51">
        <v>2217.0610000000001</v>
      </c>
      <c r="C582" s="51">
        <v>4102.1379999999999</v>
      </c>
    </row>
    <row r="583" spans="1:3" x14ac:dyDescent="0.25">
      <c r="A583" s="51">
        <v>2014.11538461534</v>
      </c>
      <c r="B583" s="51">
        <v>2190.3380000000002</v>
      </c>
      <c r="C583" s="51">
        <v>4109.2849999999999</v>
      </c>
    </row>
    <row r="584" spans="1:3" x14ac:dyDescent="0.25">
      <c r="A584" s="51">
        <v>2014.13461538457</v>
      </c>
      <c r="B584" s="51">
        <v>2190.0990000000002</v>
      </c>
      <c r="C584" s="51">
        <v>4119.4740000000002</v>
      </c>
    </row>
    <row r="585" spans="1:3" x14ac:dyDescent="0.25">
      <c r="A585" s="51">
        <v>2014.1538461538</v>
      </c>
      <c r="B585" s="51">
        <v>2184.848</v>
      </c>
      <c r="C585" s="51">
        <v>4149.2240000000002</v>
      </c>
    </row>
    <row r="586" spans="1:3" x14ac:dyDescent="0.25">
      <c r="A586" s="51">
        <v>2014.1730769230301</v>
      </c>
      <c r="B586" s="51">
        <v>2181.0790000000002</v>
      </c>
      <c r="C586" s="51">
        <v>4159.9719999999998</v>
      </c>
    </row>
    <row r="587" spans="1:3" x14ac:dyDescent="0.25">
      <c r="A587" s="51">
        <v>2014.1923076922601</v>
      </c>
      <c r="B587" s="51">
        <v>2172.3240000000001</v>
      </c>
      <c r="C587" s="51">
        <v>4171.7619999999997</v>
      </c>
    </row>
    <row r="588" spans="1:3" x14ac:dyDescent="0.25">
      <c r="A588" s="51">
        <v>2014.2115384614899</v>
      </c>
      <c r="B588" s="51">
        <v>2167.7710000000002</v>
      </c>
      <c r="C588" s="51">
        <v>4181.3609999999999</v>
      </c>
    </row>
    <row r="589" spans="1:3" x14ac:dyDescent="0.25">
      <c r="A589" s="51">
        <v>2014.2307692307199</v>
      </c>
      <c r="B589" s="51">
        <v>2166.08</v>
      </c>
      <c r="C589" s="51">
        <v>4222.0810000000001</v>
      </c>
    </row>
    <row r="590" spans="1:3" x14ac:dyDescent="0.25">
      <c r="A590" s="51">
        <v>2014.24999999996</v>
      </c>
      <c r="B590" s="51">
        <v>2152.1030000000001</v>
      </c>
      <c r="C590" s="51">
        <v>4226.9709999999995</v>
      </c>
    </row>
    <row r="591" spans="1:3" x14ac:dyDescent="0.25">
      <c r="A591" s="51">
        <v>2014.26923076919</v>
      </c>
      <c r="B591" s="51">
        <v>2160.9870000000001</v>
      </c>
      <c r="C591" s="51">
        <v>4236.4409999999998</v>
      </c>
    </row>
    <row r="592" spans="1:3" x14ac:dyDescent="0.25">
      <c r="A592" s="51">
        <v>2014.2884615384201</v>
      </c>
      <c r="B592" s="51">
        <v>2169.0810000000001</v>
      </c>
      <c r="C592" s="51">
        <v>4244.1880000000001</v>
      </c>
    </row>
    <row r="593" spans="1:3" x14ac:dyDescent="0.25">
      <c r="A593" s="51">
        <v>2014.3076923076501</v>
      </c>
      <c r="B593" s="51">
        <v>2167.8009999999999</v>
      </c>
      <c r="C593" s="51">
        <v>4283.9669999999996</v>
      </c>
    </row>
    <row r="594" spans="1:3" x14ac:dyDescent="0.25">
      <c r="A594" s="51">
        <v>2014.3269230768799</v>
      </c>
      <c r="B594" s="51">
        <v>2169.0610000000001</v>
      </c>
      <c r="C594" s="51">
        <v>4296.3389999999999</v>
      </c>
    </row>
    <row r="595" spans="1:3" x14ac:dyDescent="0.25">
      <c r="A595" s="51">
        <v>2014.3461538461099</v>
      </c>
      <c r="B595" s="51">
        <v>2217.1280000000002</v>
      </c>
      <c r="C595" s="51">
        <v>4296.049</v>
      </c>
    </row>
    <row r="596" spans="1:3" x14ac:dyDescent="0.25">
      <c r="A596" s="51">
        <v>2014.36538461534</v>
      </c>
      <c r="B596" s="51">
        <v>2167.7179999999998</v>
      </c>
      <c r="C596" s="51">
        <v>4303.143</v>
      </c>
    </row>
    <row r="597" spans="1:3" x14ac:dyDescent="0.25">
      <c r="A597" s="51">
        <v>2014.38461538457</v>
      </c>
      <c r="B597" s="51">
        <v>2185.009</v>
      </c>
      <c r="C597" s="51">
        <v>4336.6490000000003</v>
      </c>
    </row>
    <row r="598" spans="1:3" x14ac:dyDescent="0.25">
      <c r="A598" s="51">
        <v>2014.4038461538</v>
      </c>
      <c r="B598" s="51">
        <v>2163.7269999999999</v>
      </c>
      <c r="C598" s="51">
        <v>4327.5600000000004</v>
      </c>
    </row>
    <row r="599" spans="1:3" x14ac:dyDescent="0.25">
      <c r="A599" s="51">
        <v>2014.4230769230301</v>
      </c>
      <c r="B599" s="51">
        <v>2197.0949999999998</v>
      </c>
      <c r="C599" s="51">
        <v>4322.6540000000005</v>
      </c>
    </row>
    <row r="600" spans="1:3" x14ac:dyDescent="0.25">
      <c r="A600" s="51">
        <v>2014.4423076922601</v>
      </c>
      <c r="B600" s="51">
        <v>2172.3159999999998</v>
      </c>
      <c r="C600" s="51">
        <v>4330.9170000000004</v>
      </c>
    </row>
    <row r="601" spans="1:3" x14ac:dyDescent="0.25">
      <c r="A601" s="51">
        <v>2014.4615384614899</v>
      </c>
      <c r="B601" s="51">
        <v>2124.2809999999999</v>
      </c>
      <c r="C601" s="51">
        <v>4340.9040000000005</v>
      </c>
    </row>
    <row r="602" spans="1:3" x14ac:dyDescent="0.25">
      <c r="A602" s="51">
        <v>2014.4807692307199</v>
      </c>
      <c r="B602" s="51">
        <v>2079.9749999999999</v>
      </c>
      <c r="C602" s="51">
        <v>4368.1679999999997</v>
      </c>
    </row>
    <row r="603" spans="1:3" x14ac:dyDescent="0.25">
      <c r="A603" s="51">
        <v>2014.49999999995</v>
      </c>
      <c r="B603" s="51">
        <v>2088.0990000000002</v>
      </c>
      <c r="C603" s="51">
        <v>4368.348</v>
      </c>
    </row>
    <row r="604" spans="1:3" x14ac:dyDescent="0.25">
      <c r="A604" s="51">
        <v>2014.51923076919</v>
      </c>
      <c r="B604" s="51">
        <v>2070.2930000000001</v>
      </c>
      <c r="C604" s="51">
        <v>4377.0309999999999</v>
      </c>
    </row>
    <row r="605" spans="1:3" x14ac:dyDescent="0.25">
      <c r="A605" s="51">
        <v>2014.5384615384201</v>
      </c>
      <c r="B605" s="51">
        <v>2057.0830000000001</v>
      </c>
      <c r="C605" s="51">
        <v>4383.4009999999998</v>
      </c>
    </row>
    <row r="606" spans="1:3" x14ac:dyDescent="0.25">
      <c r="A606" s="51">
        <v>2014.5576923076501</v>
      </c>
      <c r="B606" s="51">
        <v>2062.4740000000002</v>
      </c>
      <c r="C606" s="51">
        <v>4398.201</v>
      </c>
    </row>
    <row r="607" spans="1:3" x14ac:dyDescent="0.25">
      <c r="A607" s="51">
        <v>2014.5769230768799</v>
      </c>
      <c r="B607" s="51">
        <v>2044.3119999999999</v>
      </c>
      <c r="C607" s="51">
        <v>4410.7460000000001</v>
      </c>
    </row>
    <row r="608" spans="1:3" x14ac:dyDescent="0.25">
      <c r="A608" s="51">
        <v>2014.5961538461099</v>
      </c>
      <c r="B608" s="51">
        <v>2059.683</v>
      </c>
      <c r="C608" s="51">
        <v>4406.6369999999997</v>
      </c>
    </row>
    <row r="609" spans="1:3" x14ac:dyDescent="0.25">
      <c r="A609" s="51">
        <v>2014.61538461534</v>
      </c>
      <c r="B609" s="51">
        <v>2025.258</v>
      </c>
      <c r="C609" s="51">
        <v>4410.1109999999999</v>
      </c>
    </row>
    <row r="610" spans="1:3" x14ac:dyDescent="0.25">
      <c r="A610" s="51">
        <v>2014.63461538457</v>
      </c>
      <c r="B610" s="51">
        <v>2023.1759999999999</v>
      </c>
      <c r="C610" s="51">
        <v>4431.9229999999998</v>
      </c>
    </row>
    <row r="611" spans="1:3" x14ac:dyDescent="0.25">
      <c r="A611" s="51">
        <v>2014.6538461538</v>
      </c>
      <c r="B611" s="51">
        <v>2013.019</v>
      </c>
      <c r="C611" s="51">
        <v>4412.924</v>
      </c>
    </row>
    <row r="612" spans="1:3" x14ac:dyDescent="0.25">
      <c r="A612" s="51">
        <v>2014.6730769230301</v>
      </c>
      <c r="B612" s="51">
        <v>2038.7159999999999</v>
      </c>
      <c r="C612" s="51">
        <v>4413.7359999999999</v>
      </c>
    </row>
    <row r="613" spans="1:3" x14ac:dyDescent="0.25">
      <c r="A613" s="51">
        <v>2014.6923076922601</v>
      </c>
      <c r="B613" s="51">
        <v>2012.13</v>
      </c>
      <c r="C613" s="51">
        <v>4415.5870000000004</v>
      </c>
    </row>
    <row r="614" spans="1:3" x14ac:dyDescent="0.25">
      <c r="A614" s="51">
        <v>2014.7115384614899</v>
      </c>
      <c r="B614" s="51">
        <v>2003.8019999999999</v>
      </c>
      <c r="C614" s="51">
        <v>4421.4080000000004</v>
      </c>
    </row>
    <row r="615" spans="1:3" x14ac:dyDescent="0.25">
      <c r="A615" s="51">
        <v>2014.7307692307199</v>
      </c>
      <c r="B615" s="51">
        <v>1988.153</v>
      </c>
      <c r="C615" s="51">
        <v>4449.5879999999997</v>
      </c>
    </row>
    <row r="616" spans="1:3" x14ac:dyDescent="0.25">
      <c r="A616" s="51">
        <v>2014.74999999995</v>
      </c>
      <c r="B616" s="51">
        <v>2038.2349999999999</v>
      </c>
      <c r="C616" s="51">
        <v>4459.05</v>
      </c>
    </row>
    <row r="617" spans="1:3" x14ac:dyDescent="0.25">
      <c r="A617" s="51">
        <v>2014.76923076918</v>
      </c>
      <c r="B617" s="51">
        <v>2053.6680000000001</v>
      </c>
      <c r="C617" s="51">
        <v>4450.26</v>
      </c>
    </row>
    <row r="618" spans="1:3" x14ac:dyDescent="0.25">
      <c r="A618" s="51">
        <v>2014.7884615384201</v>
      </c>
      <c r="B618" s="51">
        <v>2042.6849999999999</v>
      </c>
      <c r="C618" s="51">
        <v>4455.4030000000002</v>
      </c>
    </row>
    <row r="619" spans="1:3" x14ac:dyDescent="0.25">
      <c r="A619" s="51">
        <v>2014.8076923076501</v>
      </c>
      <c r="B619" s="51">
        <v>2029.7249999999999</v>
      </c>
      <c r="C619" s="51">
        <v>4474.3599999999997</v>
      </c>
    </row>
    <row r="620" spans="1:3" x14ac:dyDescent="0.25">
      <c r="A620" s="51">
        <v>2014.8269230768799</v>
      </c>
      <c r="B620" s="51">
        <v>2032.7829999999999</v>
      </c>
      <c r="C620" s="51">
        <v>4481.616</v>
      </c>
    </row>
    <row r="621" spans="1:3" x14ac:dyDescent="0.25">
      <c r="A621" s="51">
        <v>2014.8461538461099</v>
      </c>
      <c r="B621" s="51">
        <v>2052.0700000000002</v>
      </c>
      <c r="C621" s="51">
        <v>4486.7539999999999</v>
      </c>
    </row>
    <row r="622" spans="1:3" x14ac:dyDescent="0.25">
      <c r="A622" s="51">
        <v>2014.86538461534</v>
      </c>
      <c r="B622" s="51">
        <v>2029.7370000000001</v>
      </c>
      <c r="C622" s="51">
        <v>4486.585</v>
      </c>
    </row>
    <row r="623" spans="1:3" x14ac:dyDescent="0.25">
      <c r="A623" s="51">
        <v>2014.88461538457</v>
      </c>
      <c r="B623" s="51">
        <v>2028.1559999999999</v>
      </c>
      <c r="C623" s="51">
        <v>4488.8950000000004</v>
      </c>
    </row>
    <row r="624" spans="1:3" x14ac:dyDescent="0.25">
      <c r="A624" s="51">
        <v>2014.9038461538</v>
      </c>
      <c r="B624" s="51">
        <v>2033.165</v>
      </c>
      <c r="C624" s="51">
        <v>4492.759</v>
      </c>
    </row>
    <row r="625" spans="1:3" x14ac:dyDescent="0.25">
      <c r="A625" s="51">
        <v>2014.9230769230301</v>
      </c>
      <c r="B625" s="51">
        <v>2053.8919999999998</v>
      </c>
      <c r="C625" s="51">
        <v>4485.9309999999996</v>
      </c>
    </row>
    <row r="626" spans="1:3" x14ac:dyDescent="0.25">
      <c r="A626" s="51">
        <v>2014.9423076922601</v>
      </c>
      <c r="B626" s="51">
        <v>2038.0909999999999</v>
      </c>
      <c r="C626" s="51">
        <v>4486.1899999999996</v>
      </c>
    </row>
    <row r="627" spans="1:3" x14ac:dyDescent="0.25">
      <c r="A627" s="51">
        <v>2014.9615384614899</v>
      </c>
      <c r="B627" s="51">
        <v>2034.7460000000001</v>
      </c>
      <c r="C627" s="51">
        <v>4488.8649999999998</v>
      </c>
    </row>
    <row r="628" spans="1:3" x14ac:dyDescent="0.25">
      <c r="A628" s="51">
        <v>2014.9807692307199</v>
      </c>
      <c r="B628" s="51">
        <v>2134.8020000000001</v>
      </c>
      <c r="C628" s="51">
        <v>4502.2470000000003</v>
      </c>
    </row>
    <row r="629" spans="1:3" x14ac:dyDescent="0.25">
      <c r="A629" s="51">
        <v>2014.99999999995</v>
      </c>
      <c r="B629" s="51">
        <v>2150.2469999999998</v>
      </c>
      <c r="C629" s="51">
        <v>4509.4620000000004</v>
      </c>
    </row>
    <row r="630" spans="1:3" x14ac:dyDescent="0.25">
      <c r="A630" s="51">
        <v>2015.01886792448</v>
      </c>
      <c r="B630" s="51">
        <v>2215.9949999999999</v>
      </c>
      <c r="C630" s="51">
        <v>4497.66</v>
      </c>
    </row>
    <row r="631" spans="1:3" x14ac:dyDescent="0.25">
      <c r="A631" s="51">
        <v>2015.03773584901</v>
      </c>
      <c r="B631" s="51">
        <v>2168.8209999999999</v>
      </c>
      <c r="C631" s="51">
        <v>4499.5240000000003</v>
      </c>
    </row>
    <row r="632" spans="1:3" x14ac:dyDescent="0.25">
      <c r="A632" s="51">
        <v>2015.05660377354</v>
      </c>
      <c r="B632" s="51">
        <v>2158.2220000000002</v>
      </c>
      <c r="C632" s="51">
        <v>4516.0770000000002</v>
      </c>
    </row>
    <row r="633" spans="1:3" x14ac:dyDescent="0.25">
      <c r="A633" s="51">
        <v>2015.07547169807</v>
      </c>
      <c r="B633" s="51">
        <v>2159.7959999999998</v>
      </c>
      <c r="C633" s="51">
        <v>4512.9359999999997</v>
      </c>
    </row>
    <row r="634" spans="1:3" x14ac:dyDescent="0.25">
      <c r="A634" s="51">
        <v>2015.09433962259</v>
      </c>
      <c r="B634" s="51">
        <v>2181.9540000000002</v>
      </c>
      <c r="C634" s="51">
        <v>4500.0640000000003</v>
      </c>
    </row>
    <row r="635" spans="1:3" x14ac:dyDescent="0.25">
      <c r="A635" s="51">
        <v>2015.1132075471201</v>
      </c>
      <c r="B635" s="51">
        <v>2150.212</v>
      </c>
      <c r="C635" s="51">
        <v>4500.348</v>
      </c>
    </row>
    <row r="636" spans="1:3" x14ac:dyDescent="0.25">
      <c r="A636" s="51">
        <v>2015.1320754716501</v>
      </c>
      <c r="B636" s="51">
        <v>2153.125</v>
      </c>
      <c r="C636" s="51">
        <v>4501.6850000000004</v>
      </c>
    </row>
    <row r="637" spans="1:3" x14ac:dyDescent="0.25">
      <c r="A637" s="51">
        <v>2015.1509433961801</v>
      </c>
      <c r="B637" s="51">
        <v>2167.7939999999999</v>
      </c>
      <c r="C637" s="51">
        <v>4496.8509999999997</v>
      </c>
    </row>
    <row r="638" spans="1:3" x14ac:dyDescent="0.25">
      <c r="A638" s="51">
        <v>2015.1698113207101</v>
      </c>
      <c r="B638" s="51">
        <v>2155.8359999999998</v>
      </c>
      <c r="C638" s="51">
        <v>4486.7250000000004</v>
      </c>
    </row>
    <row r="639" spans="1:3" x14ac:dyDescent="0.25">
      <c r="A639" s="51">
        <v>2015.1886792452401</v>
      </c>
      <c r="B639" s="51">
        <v>2134.819</v>
      </c>
      <c r="C639" s="51">
        <v>4487.5829999999996</v>
      </c>
    </row>
    <row r="640" spans="1:3" x14ac:dyDescent="0.25">
      <c r="A640" s="51">
        <v>2015.2075471697599</v>
      </c>
      <c r="B640" s="51">
        <v>2142.116</v>
      </c>
      <c r="C640" s="51">
        <v>4489.2790000000005</v>
      </c>
    </row>
    <row r="641" spans="1:3" x14ac:dyDescent="0.25">
      <c r="A641" s="51">
        <v>2015.2264150942899</v>
      </c>
      <c r="B641" s="51">
        <v>2157.8409999999999</v>
      </c>
      <c r="C641" s="51">
        <v>4495.8879999999999</v>
      </c>
    </row>
    <row r="642" spans="1:3" x14ac:dyDescent="0.25">
      <c r="A642" s="51">
        <v>2015.2452830188199</v>
      </c>
      <c r="B642" s="51">
        <v>2250.8009999999999</v>
      </c>
      <c r="C642" s="51">
        <v>4480.6030000000001</v>
      </c>
    </row>
    <row r="643" spans="1:3" x14ac:dyDescent="0.25">
      <c r="A643" s="51">
        <v>2015.2641509433499</v>
      </c>
      <c r="B643" s="51">
        <v>2334.1260000000002</v>
      </c>
      <c r="C643" s="51">
        <v>4481.799</v>
      </c>
    </row>
    <row r="644" spans="1:3" x14ac:dyDescent="0.25">
      <c r="A644" s="51">
        <v>2015.2830188678799</v>
      </c>
      <c r="B644" s="51">
        <v>2348.9630000000002</v>
      </c>
      <c r="C644" s="51">
        <v>4483.4189999999999</v>
      </c>
    </row>
    <row r="645" spans="1:3" x14ac:dyDescent="0.25">
      <c r="A645" s="51">
        <v>2015.3018867924</v>
      </c>
      <c r="B645" s="51">
        <v>2344.0619999999999</v>
      </c>
      <c r="C645" s="51">
        <v>4485.366</v>
      </c>
    </row>
    <row r="646" spans="1:3" x14ac:dyDescent="0.25">
      <c r="A646" s="51">
        <v>2015.32075471693</v>
      </c>
      <c r="B646" s="51">
        <v>2360.79</v>
      </c>
      <c r="C646" s="51">
        <v>4489.6949999999997</v>
      </c>
    </row>
    <row r="647" spans="1:3" x14ac:dyDescent="0.25">
      <c r="A647" s="51">
        <v>2015.33962264146</v>
      </c>
      <c r="B647" s="51">
        <v>2372.5529999999999</v>
      </c>
      <c r="C647" s="51">
        <v>4471.4989999999998</v>
      </c>
    </row>
    <row r="648" spans="1:3" x14ac:dyDescent="0.25">
      <c r="A648" s="51">
        <v>2015.35849056599</v>
      </c>
      <c r="B648" s="51">
        <v>2377.8539999999998</v>
      </c>
      <c r="C648" s="51">
        <v>4472.7030000000004</v>
      </c>
    </row>
    <row r="649" spans="1:3" x14ac:dyDescent="0.25">
      <c r="A649" s="51">
        <v>2015.37735849052</v>
      </c>
      <c r="B649" s="51">
        <v>2388.627</v>
      </c>
      <c r="C649" s="51">
        <v>4501.1880000000001</v>
      </c>
    </row>
    <row r="650" spans="1:3" x14ac:dyDescent="0.25">
      <c r="A650" s="51">
        <v>2015.39622641505</v>
      </c>
      <c r="B650" s="51">
        <v>2402.5529999999999</v>
      </c>
      <c r="C650" s="51">
        <v>4480.384</v>
      </c>
    </row>
    <row r="651" spans="1:3" x14ac:dyDescent="0.25">
      <c r="A651" s="51">
        <v>2015.41509433957</v>
      </c>
      <c r="B651" s="51">
        <v>2416.6660000000002</v>
      </c>
      <c r="C651" s="51">
        <v>4463.9809999999998</v>
      </c>
    </row>
    <row r="652" spans="1:3" x14ac:dyDescent="0.25">
      <c r="A652" s="51">
        <v>2015.4339622641</v>
      </c>
      <c r="B652" s="51">
        <v>2428.326</v>
      </c>
      <c r="C652" s="51">
        <v>4465.3599999999997</v>
      </c>
    </row>
    <row r="653" spans="1:3" x14ac:dyDescent="0.25">
      <c r="A653" s="51">
        <v>2015.4528301886301</v>
      </c>
      <c r="B653" s="51">
        <v>2442.098</v>
      </c>
      <c r="C653" s="51">
        <v>4468.0050000000001</v>
      </c>
    </row>
    <row r="654" spans="1:3" x14ac:dyDescent="0.25">
      <c r="A654" s="51">
        <v>2015.4716981131601</v>
      </c>
      <c r="B654" s="51">
        <v>2451.9470000000001</v>
      </c>
      <c r="C654" s="51">
        <v>4487.817</v>
      </c>
    </row>
    <row r="655" spans="1:3" x14ac:dyDescent="0.25">
      <c r="A655" s="51">
        <v>2015.4905660376901</v>
      </c>
      <c r="B655" s="51">
        <v>2539.5439999999999</v>
      </c>
      <c r="C655" s="51">
        <v>4495.0550000000003</v>
      </c>
    </row>
    <row r="656" spans="1:3" x14ac:dyDescent="0.25">
      <c r="A656" s="51">
        <v>2015.5094339622101</v>
      </c>
      <c r="B656" s="51">
        <v>2497.0030000000002</v>
      </c>
      <c r="C656" s="51">
        <v>4479.13</v>
      </c>
    </row>
    <row r="657" spans="1:3" x14ac:dyDescent="0.25">
      <c r="A657" s="51">
        <v>2015.5283018867401</v>
      </c>
      <c r="B657" s="51">
        <v>2508.1950000000002</v>
      </c>
      <c r="C657" s="51">
        <v>4481.2889999999998</v>
      </c>
    </row>
    <row r="658" spans="1:3" x14ac:dyDescent="0.25">
      <c r="A658" s="51">
        <v>2015.5471698112699</v>
      </c>
      <c r="B658" s="51">
        <v>2518.9720000000002</v>
      </c>
      <c r="C658" s="51">
        <v>4493.6049999999996</v>
      </c>
    </row>
    <row r="659" spans="1:3" x14ac:dyDescent="0.25">
      <c r="A659" s="51">
        <v>2015.5660377357999</v>
      </c>
      <c r="B659" s="51">
        <v>2525.1590000000001</v>
      </c>
      <c r="C659" s="51">
        <v>4500.5029999999997</v>
      </c>
    </row>
    <row r="660" spans="1:3" x14ac:dyDescent="0.25">
      <c r="A660" s="51">
        <v>2015.5849056603299</v>
      </c>
      <c r="B660" s="51">
        <v>2536.5920000000001</v>
      </c>
      <c r="C660" s="51">
        <v>4485.4799999999996</v>
      </c>
    </row>
    <row r="661" spans="1:3" x14ac:dyDescent="0.25">
      <c r="A661" s="51">
        <v>2015.6037735848599</v>
      </c>
      <c r="B661" s="51">
        <v>2536.634</v>
      </c>
      <c r="C661" s="51">
        <v>4486.3289999999997</v>
      </c>
    </row>
    <row r="662" spans="1:3" x14ac:dyDescent="0.25">
      <c r="A662" s="51">
        <v>2015.6226415093799</v>
      </c>
      <c r="B662" s="51">
        <v>2541.9470000000001</v>
      </c>
      <c r="C662" s="51">
        <v>4489.25</v>
      </c>
    </row>
    <row r="663" spans="1:3" x14ac:dyDescent="0.25">
      <c r="A663" s="51">
        <v>2015.64150943391</v>
      </c>
      <c r="B663" s="51">
        <v>2549.2539999999999</v>
      </c>
      <c r="C663" s="51">
        <v>4487.2079999999996</v>
      </c>
    </row>
    <row r="664" spans="1:3" x14ac:dyDescent="0.25">
      <c r="A664" s="51">
        <v>2015.66037735844</v>
      </c>
      <c r="B664" s="51">
        <v>2558.7800000000002</v>
      </c>
      <c r="C664" s="51">
        <v>4475.1049999999996</v>
      </c>
    </row>
    <row r="665" spans="1:3" x14ac:dyDescent="0.25">
      <c r="A665" s="51">
        <v>2015.67924528297</v>
      </c>
      <c r="B665" s="51">
        <v>2568.3110000000001</v>
      </c>
      <c r="C665" s="51">
        <v>4475.8860000000004</v>
      </c>
    </row>
    <row r="666" spans="1:3" x14ac:dyDescent="0.25">
      <c r="A666" s="51">
        <v>2015.6981132075</v>
      </c>
      <c r="B666" s="51">
        <v>2587.2800000000002</v>
      </c>
      <c r="C666" s="51">
        <v>4478.2129999999997</v>
      </c>
    </row>
    <row r="667" spans="1:3" x14ac:dyDescent="0.25">
      <c r="A667" s="51">
        <v>2015.71698113202</v>
      </c>
      <c r="B667" s="51">
        <v>2602.3139999999999</v>
      </c>
      <c r="C667" s="51">
        <v>4487.8090000000002</v>
      </c>
    </row>
    <row r="668" spans="1:3" x14ac:dyDescent="0.25">
      <c r="A668" s="51">
        <v>2015.73584905655</v>
      </c>
      <c r="B668" s="51">
        <v>2620.6309999999999</v>
      </c>
      <c r="C668" s="51">
        <v>4497.4840000000004</v>
      </c>
    </row>
    <row r="669" spans="1:3" x14ac:dyDescent="0.25">
      <c r="A669" s="51">
        <v>2015.75471698108</v>
      </c>
      <c r="B669" s="51">
        <v>2626.835</v>
      </c>
      <c r="C669" s="51">
        <v>4484.1109999999999</v>
      </c>
    </row>
    <row r="670" spans="1:3" x14ac:dyDescent="0.25">
      <c r="A670" s="51">
        <v>2015.7735849056101</v>
      </c>
      <c r="B670" s="51">
        <v>2632.3</v>
      </c>
      <c r="C670" s="51">
        <v>4486.1850000000004</v>
      </c>
    </row>
    <row r="671" spans="1:3" x14ac:dyDescent="0.25">
      <c r="A671" s="51">
        <v>2015.7924528301401</v>
      </c>
      <c r="B671" s="51">
        <v>2640.5569999999998</v>
      </c>
      <c r="C671" s="51">
        <v>4504.7039999999997</v>
      </c>
    </row>
    <row r="672" spans="1:3" x14ac:dyDescent="0.25">
      <c r="A672" s="51">
        <v>2015.8113207546701</v>
      </c>
      <c r="B672" s="51">
        <v>2653.2330000000002</v>
      </c>
      <c r="C672" s="51">
        <v>4501.3720000000003</v>
      </c>
    </row>
    <row r="673" spans="1:3" x14ac:dyDescent="0.25">
      <c r="A673" s="51">
        <v>2015.8301886791901</v>
      </c>
      <c r="B673" s="51">
        <v>2664.9960000000001</v>
      </c>
      <c r="C673" s="51">
        <v>4489.3389999999999</v>
      </c>
    </row>
    <row r="674" spans="1:3" x14ac:dyDescent="0.25">
      <c r="A674" s="51">
        <v>2015.8490566037201</v>
      </c>
      <c r="B674" s="51">
        <v>2668.9029999999998</v>
      </c>
      <c r="C674" s="51">
        <v>4489.7020000000002</v>
      </c>
    </row>
    <row r="675" spans="1:3" x14ac:dyDescent="0.25">
      <c r="A675" s="51">
        <v>2015.8679245282499</v>
      </c>
      <c r="B675" s="51">
        <v>2682.3739999999998</v>
      </c>
      <c r="C675" s="51">
        <v>4492.0119999999997</v>
      </c>
    </row>
    <row r="676" spans="1:3" x14ac:dyDescent="0.25">
      <c r="A676" s="51">
        <v>2015.8867924527799</v>
      </c>
      <c r="B676" s="51">
        <v>2692.4430000000002</v>
      </c>
      <c r="C676" s="51">
        <v>4486.7209999999995</v>
      </c>
    </row>
    <row r="677" spans="1:3" x14ac:dyDescent="0.25">
      <c r="A677" s="51">
        <v>2015.9056603773099</v>
      </c>
      <c r="B677" s="51">
        <v>2706.74</v>
      </c>
      <c r="C677" s="51">
        <v>4477.0879999999997</v>
      </c>
    </row>
    <row r="678" spans="1:3" x14ac:dyDescent="0.25">
      <c r="A678" s="51">
        <v>2015.9245283018299</v>
      </c>
      <c r="B678" s="51">
        <v>2718.65</v>
      </c>
      <c r="C678" s="51">
        <v>4478.0690000000004</v>
      </c>
    </row>
    <row r="679" spans="1:3" x14ac:dyDescent="0.25">
      <c r="A679" s="51">
        <v>2015.9433962263599</v>
      </c>
      <c r="B679" s="51">
        <v>2731.9360000000001</v>
      </c>
      <c r="C679" s="51">
        <v>4480.4359999999997</v>
      </c>
    </row>
    <row r="680" spans="1:3" x14ac:dyDescent="0.25">
      <c r="A680" s="51">
        <v>2015.96226415089</v>
      </c>
      <c r="B680" s="51">
        <v>2759.2550000000001</v>
      </c>
      <c r="C680" s="51">
        <v>4489.5929999999998</v>
      </c>
    </row>
    <row r="681" spans="1:3" x14ac:dyDescent="0.25">
      <c r="A681" s="51">
        <v>2015.98113207542</v>
      </c>
      <c r="B681" s="51">
        <v>2767.8150000000001</v>
      </c>
      <c r="C681" s="51">
        <v>4496.5230000000001</v>
      </c>
    </row>
    <row r="682" spans="1:3" x14ac:dyDescent="0.25">
      <c r="A682" s="51">
        <v>2015.99999999995</v>
      </c>
      <c r="B682" s="51">
        <v>2781.145</v>
      </c>
      <c r="C682" s="51">
        <v>4486.5870000000004</v>
      </c>
    </row>
    <row r="683" spans="1:3" x14ac:dyDescent="0.25">
      <c r="A683" s="51">
        <v>2016.01923076918</v>
      </c>
      <c r="B683" s="51">
        <v>2766.8890000000001</v>
      </c>
      <c r="C683" s="51">
        <v>4486.6059999999998</v>
      </c>
    </row>
    <row r="684" spans="1:3" x14ac:dyDescent="0.25">
      <c r="A684" s="51">
        <v>2016.03846153841</v>
      </c>
      <c r="B684" s="51">
        <v>2778.2649999999999</v>
      </c>
      <c r="C684" s="51">
        <v>4501.6949999999997</v>
      </c>
    </row>
    <row r="685" spans="1:3" x14ac:dyDescent="0.25">
      <c r="A685" s="51">
        <v>2016.0576923076401</v>
      </c>
      <c r="B685" s="51">
        <v>2794.527</v>
      </c>
      <c r="C685" s="51">
        <v>4488.84</v>
      </c>
    </row>
    <row r="686" spans="1:3" x14ac:dyDescent="0.25">
      <c r="A686" s="51">
        <v>2016.0769230768699</v>
      </c>
      <c r="B686" s="51">
        <v>2808.3310000000001</v>
      </c>
      <c r="C686" s="51">
        <v>4482.3490000000002</v>
      </c>
    </row>
    <row r="687" spans="1:3" x14ac:dyDescent="0.25">
      <c r="A687" s="51">
        <v>2016.0961538460999</v>
      </c>
      <c r="B687" s="51">
        <v>2811.913</v>
      </c>
      <c r="C687" s="51">
        <v>4483.4949999999999</v>
      </c>
    </row>
    <row r="688" spans="1:3" x14ac:dyDescent="0.25">
      <c r="A688" s="51">
        <v>2016.11538461533</v>
      </c>
      <c r="B688" s="51">
        <v>2827.6030000000001</v>
      </c>
      <c r="C688" s="51">
        <v>4486.2780000000002</v>
      </c>
    </row>
    <row r="689" spans="1:3" x14ac:dyDescent="0.25">
      <c r="A689" s="51">
        <v>2016.13461538456</v>
      </c>
      <c r="B689" s="51">
        <v>2837.5749999999998</v>
      </c>
      <c r="C689" s="51">
        <v>4483.6289999999999</v>
      </c>
    </row>
    <row r="690" spans="1:3" x14ac:dyDescent="0.25">
      <c r="A690" s="51">
        <v>2016.15384615379</v>
      </c>
      <c r="B690" s="51">
        <v>2850.299</v>
      </c>
      <c r="C690" s="51">
        <v>4489.7960000000003</v>
      </c>
    </row>
    <row r="691" spans="1:3" x14ac:dyDescent="0.25">
      <c r="A691" s="51">
        <v>2016.1730769230201</v>
      </c>
      <c r="B691" s="51">
        <v>2859.8409999999999</v>
      </c>
      <c r="C691" s="51">
        <v>4478.4849999999997</v>
      </c>
    </row>
    <row r="692" spans="1:3" x14ac:dyDescent="0.25">
      <c r="A692" s="51">
        <v>2016.1923076922501</v>
      </c>
      <c r="B692" s="51">
        <v>2872.3209999999999</v>
      </c>
      <c r="C692" s="51">
        <v>4481.0829999999996</v>
      </c>
    </row>
    <row r="693" spans="1:3" x14ac:dyDescent="0.25">
      <c r="A693" s="51">
        <v>2016.2115384614899</v>
      </c>
      <c r="B693" s="51">
        <v>2886.1979999999999</v>
      </c>
      <c r="C693" s="51">
        <v>4486.3329999999996</v>
      </c>
    </row>
    <row r="694" spans="1:3" x14ac:dyDescent="0.25">
      <c r="A694" s="51">
        <v>2016.2307692307199</v>
      </c>
      <c r="B694" s="51">
        <v>2897.6959999999999</v>
      </c>
      <c r="C694" s="51">
        <v>4492.857</v>
      </c>
    </row>
    <row r="695" spans="1:3" x14ac:dyDescent="0.25">
      <c r="A695" s="51">
        <v>2016.24999999995</v>
      </c>
      <c r="B695" s="51">
        <v>2941.761</v>
      </c>
      <c r="C695" s="51">
        <v>4482.84</v>
      </c>
    </row>
    <row r="696" spans="1:3" x14ac:dyDescent="0.25">
      <c r="A696" s="51">
        <v>2016.26923076918</v>
      </c>
      <c r="B696" s="51">
        <v>2953.136</v>
      </c>
      <c r="C696" s="51">
        <v>4484.0690000000004</v>
      </c>
    </row>
    <row r="697" spans="1:3" x14ac:dyDescent="0.25">
      <c r="A697" s="51">
        <v>2016.28846153841</v>
      </c>
      <c r="B697" s="51">
        <v>2966.107</v>
      </c>
      <c r="C697" s="51">
        <v>4499.7290000000003</v>
      </c>
    </row>
    <row r="698" spans="1:3" x14ac:dyDescent="0.25">
      <c r="A698" s="51">
        <v>2016.3076923076401</v>
      </c>
      <c r="B698" s="51">
        <v>2983.183</v>
      </c>
      <c r="C698" s="51">
        <v>4490.1310000000003</v>
      </c>
    </row>
    <row r="699" spans="1:3" x14ac:dyDescent="0.25">
      <c r="A699" s="51">
        <v>2016.3269230768699</v>
      </c>
      <c r="B699" s="51">
        <v>3000.759</v>
      </c>
      <c r="C699" s="51">
        <v>4474.665</v>
      </c>
    </row>
    <row r="700" spans="1:3" x14ac:dyDescent="0.25">
      <c r="A700" s="51">
        <v>2016.3461538460999</v>
      </c>
      <c r="B700" s="51">
        <v>3017.7890000000002</v>
      </c>
      <c r="C700" s="51">
        <v>4477.2700000000004</v>
      </c>
    </row>
    <row r="701" spans="1:3" x14ac:dyDescent="0.25">
      <c r="A701" s="51">
        <v>2016.36538461533</v>
      </c>
      <c r="B701" s="51">
        <v>3032.84</v>
      </c>
      <c r="C701" s="51">
        <v>4478.4110000000001</v>
      </c>
    </row>
    <row r="702" spans="1:3" x14ac:dyDescent="0.25">
      <c r="A702" s="51">
        <v>2016.38461538456</v>
      </c>
      <c r="B702" s="51">
        <v>3054.1010000000001</v>
      </c>
      <c r="C702" s="51">
        <v>4473.741</v>
      </c>
    </row>
    <row r="703" spans="1:3" x14ac:dyDescent="0.25">
      <c r="A703" s="51">
        <v>2016.40384615379</v>
      </c>
      <c r="B703" s="51">
        <v>3067.4810000000002</v>
      </c>
      <c r="C703" s="51">
        <v>4461.1109999999999</v>
      </c>
    </row>
    <row r="704" spans="1:3" x14ac:dyDescent="0.25">
      <c r="A704" s="51">
        <v>2016.4230769230201</v>
      </c>
      <c r="B704" s="51">
        <v>3078.6120000000001</v>
      </c>
      <c r="C704" s="51">
        <v>4461.393</v>
      </c>
    </row>
    <row r="705" spans="1:3" x14ac:dyDescent="0.25">
      <c r="A705" s="51">
        <v>2016.4423076922501</v>
      </c>
      <c r="B705" s="51">
        <v>3093.866</v>
      </c>
      <c r="C705" s="51">
        <v>4463.5420000000004</v>
      </c>
    </row>
    <row r="706" spans="1:3" x14ac:dyDescent="0.25">
      <c r="A706" s="51">
        <v>2016.4615384614799</v>
      </c>
      <c r="B706" s="51">
        <v>3109.5880000000002</v>
      </c>
      <c r="C706" s="51">
        <v>4472.817</v>
      </c>
    </row>
    <row r="707" spans="1:3" x14ac:dyDescent="0.25">
      <c r="A707" s="51">
        <v>2016.4807692307199</v>
      </c>
      <c r="B707" s="51">
        <v>3131.0949999999998</v>
      </c>
      <c r="C707" s="51">
        <v>4482.009</v>
      </c>
    </row>
    <row r="708" spans="1:3" x14ac:dyDescent="0.25">
      <c r="A708" s="51">
        <v>2016.49999999995</v>
      </c>
      <c r="B708" s="51">
        <v>3232.6179999999999</v>
      </c>
      <c r="C708" s="51">
        <v>4466.482</v>
      </c>
    </row>
    <row r="709" spans="1:3" x14ac:dyDescent="0.25">
      <c r="A709" s="51">
        <v>2016.51923076918</v>
      </c>
      <c r="B709" s="51">
        <v>3237.92</v>
      </c>
      <c r="C709" s="51">
        <v>4470.6049999999996</v>
      </c>
    </row>
    <row r="710" spans="1:3" x14ac:dyDescent="0.25">
      <c r="A710" s="51">
        <v>2016.53846153841</v>
      </c>
      <c r="B710" s="51">
        <v>3249.1770000000001</v>
      </c>
      <c r="C710" s="51">
        <v>4472.2020000000002</v>
      </c>
    </row>
    <row r="711" spans="1:3" x14ac:dyDescent="0.25">
      <c r="A711" s="51">
        <v>2016.5576923076401</v>
      </c>
      <c r="B711" s="51">
        <v>3265.8380000000002</v>
      </c>
      <c r="C711" s="51">
        <v>4480.973</v>
      </c>
    </row>
    <row r="712" spans="1:3" x14ac:dyDescent="0.25">
      <c r="A712" s="51">
        <v>2016.5769230768699</v>
      </c>
      <c r="B712" s="51">
        <v>3284.3090000000002</v>
      </c>
      <c r="C712" s="51">
        <v>4464.4979999999996</v>
      </c>
    </row>
    <row r="713" spans="1:3" x14ac:dyDescent="0.25">
      <c r="A713" s="51">
        <v>2016.5961538460999</v>
      </c>
      <c r="B713" s="51">
        <v>3286.1390000000001</v>
      </c>
      <c r="C713" s="51">
        <v>4466.7929999999997</v>
      </c>
    </row>
    <row r="714" spans="1:3" x14ac:dyDescent="0.25">
      <c r="A714" s="51">
        <v>2016.61538461533</v>
      </c>
      <c r="B714" s="51">
        <v>3296.5680000000002</v>
      </c>
      <c r="C714" s="51">
        <v>4468.9290000000001</v>
      </c>
    </row>
    <row r="715" spans="1:3" x14ac:dyDescent="0.25">
      <c r="A715" s="51">
        <v>2016.63461538456</v>
      </c>
      <c r="B715" s="51">
        <v>3313.3229999999999</v>
      </c>
      <c r="C715" s="51">
        <v>4466.4759999999997</v>
      </c>
    </row>
    <row r="716" spans="1:3" x14ac:dyDescent="0.25">
      <c r="A716" s="51">
        <v>2016.65384615379</v>
      </c>
      <c r="B716" s="51">
        <v>3330.4870000000001</v>
      </c>
      <c r="C716" s="51">
        <v>4473.84</v>
      </c>
    </row>
    <row r="717" spans="1:3" x14ac:dyDescent="0.25">
      <c r="A717" s="51">
        <v>2016.6730769230201</v>
      </c>
      <c r="B717" s="51">
        <v>3341.7750000000001</v>
      </c>
      <c r="C717" s="51">
        <v>4457.9070000000002</v>
      </c>
    </row>
    <row r="718" spans="1:3" x14ac:dyDescent="0.25">
      <c r="A718" s="51">
        <v>2016.6923076922501</v>
      </c>
      <c r="B718" s="51">
        <v>3358.7420000000002</v>
      </c>
      <c r="C718" s="51">
        <v>4459.3940000000002</v>
      </c>
    </row>
    <row r="719" spans="1:3" x14ac:dyDescent="0.25">
      <c r="A719" s="51">
        <v>2016.7115384614799</v>
      </c>
      <c r="B719" s="51">
        <v>3372.373</v>
      </c>
      <c r="C719" s="51">
        <v>4481.6350000000002</v>
      </c>
    </row>
    <row r="720" spans="1:3" x14ac:dyDescent="0.25">
      <c r="A720" s="51">
        <v>2016.7307692307099</v>
      </c>
      <c r="B720" s="51">
        <v>3391.402</v>
      </c>
      <c r="C720" s="51">
        <v>4473.0320000000002</v>
      </c>
    </row>
    <row r="721" spans="1:3" x14ac:dyDescent="0.25">
      <c r="A721" s="51">
        <v>2016.74999999995</v>
      </c>
      <c r="B721" s="51">
        <v>3438.145</v>
      </c>
      <c r="C721" s="51">
        <v>4452.0020000000004</v>
      </c>
    </row>
    <row r="722" spans="1:3" x14ac:dyDescent="0.25">
      <c r="A722" s="51">
        <v>2016.76923076918</v>
      </c>
      <c r="B722" s="51">
        <v>3451.4259999999999</v>
      </c>
      <c r="C722" s="51">
        <v>4459.4070000000002</v>
      </c>
    </row>
    <row r="723" spans="1:3" x14ac:dyDescent="0.25">
      <c r="A723" s="51">
        <v>2016.78846153841</v>
      </c>
      <c r="B723" s="51">
        <v>3469.2809999999999</v>
      </c>
      <c r="C723" s="51">
        <v>4457.6980000000003</v>
      </c>
    </row>
    <row r="724" spans="1:3" x14ac:dyDescent="0.25">
      <c r="A724" s="51">
        <v>2016.8076923076401</v>
      </c>
      <c r="B724" s="51">
        <v>3494.9290000000001</v>
      </c>
      <c r="C724" s="51">
        <v>4467.3819999999996</v>
      </c>
    </row>
    <row r="725" spans="1:3" x14ac:dyDescent="0.25">
      <c r="A725" s="51">
        <v>2016.8269230768699</v>
      </c>
      <c r="B725" s="51">
        <v>3507.4009999999998</v>
      </c>
      <c r="C725" s="51">
        <v>4454.326</v>
      </c>
    </row>
    <row r="726" spans="1:3" x14ac:dyDescent="0.25">
      <c r="A726" s="51">
        <v>2016.8461538460999</v>
      </c>
      <c r="B726" s="51">
        <v>3518.4549999999999</v>
      </c>
      <c r="C726" s="51">
        <v>4453.0870000000004</v>
      </c>
    </row>
    <row r="727" spans="1:3" x14ac:dyDescent="0.25">
      <c r="A727" s="51">
        <v>2016.86538461533</v>
      </c>
      <c r="B727" s="51">
        <v>3534.2660000000001</v>
      </c>
      <c r="C727" s="51">
        <v>4455.0870000000004</v>
      </c>
    </row>
    <row r="728" spans="1:3" x14ac:dyDescent="0.25">
      <c r="A728" s="51">
        <v>2016.88461538456</v>
      </c>
      <c r="B728" s="51">
        <v>3553.3530000000001</v>
      </c>
      <c r="C728" s="51">
        <v>4453.6329999999998</v>
      </c>
    </row>
    <row r="729" spans="1:3" x14ac:dyDescent="0.25">
      <c r="A729" s="51">
        <v>2016.90384615379</v>
      </c>
      <c r="B729" s="51">
        <v>3566.23</v>
      </c>
      <c r="C729" s="51">
        <v>4465.7820000000002</v>
      </c>
    </row>
    <row r="730" spans="1:3" x14ac:dyDescent="0.25">
      <c r="A730" s="51">
        <v>2016.9230769230201</v>
      </c>
      <c r="B730" s="51">
        <v>3587.38</v>
      </c>
      <c r="C730" s="51">
        <v>4446.3069999999998</v>
      </c>
    </row>
    <row r="731" spans="1:3" x14ac:dyDescent="0.25">
      <c r="A731" s="51">
        <v>2016.9423076922501</v>
      </c>
      <c r="B731" s="51">
        <v>3609.7730000000001</v>
      </c>
      <c r="C731" s="51">
        <v>4448.6180000000004</v>
      </c>
    </row>
    <row r="732" spans="1:3" x14ac:dyDescent="0.25">
      <c r="A732" s="51">
        <v>2016.9615384614799</v>
      </c>
      <c r="B732" s="51">
        <v>3630.732</v>
      </c>
      <c r="C732" s="51">
        <v>4470.973</v>
      </c>
    </row>
    <row r="733" spans="1:3" x14ac:dyDescent="0.25">
      <c r="A733" s="51">
        <v>2016.9807692307099</v>
      </c>
      <c r="B733" s="51">
        <v>3685.7080000000001</v>
      </c>
      <c r="C733" s="51">
        <v>4469.0889999999999</v>
      </c>
    </row>
    <row r="734" spans="1:3" x14ac:dyDescent="0.25">
      <c r="A734" s="51">
        <v>2016.99999999994</v>
      </c>
      <c r="B734" s="51">
        <v>3662.9009999999998</v>
      </c>
      <c r="C734" s="51">
        <v>4451.451</v>
      </c>
    </row>
    <row r="735" spans="1:3" x14ac:dyDescent="0.25">
      <c r="A735" s="51">
        <v>2017.01923076918</v>
      </c>
      <c r="B735" s="51">
        <v>3672.6379999999999</v>
      </c>
      <c r="C735" s="51">
        <v>4453.1009999999997</v>
      </c>
    </row>
    <row r="736" spans="1:3" x14ac:dyDescent="0.25">
      <c r="A736" s="51">
        <v>2017.03846153841</v>
      </c>
      <c r="B736" s="51">
        <v>3697.3020000000001</v>
      </c>
      <c r="C736" s="51">
        <v>4452.509</v>
      </c>
    </row>
    <row r="737" spans="1:3" x14ac:dyDescent="0.25">
      <c r="A737" s="51">
        <v>2017.0576923076401</v>
      </c>
      <c r="B737" s="51">
        <v>3719.6239999999998</v>
      </c>
      <c r="C737" s="51">
        <v>4460.7579999999998</v>
      </c>
    </row>
    <row r="738" spans="1:3" x14ac:dyDescent="0.25">
      <c r="A738" s="51">
        <v>2017.0769230768699</v>
      </c>
      <c r="B738" s="51">
        <v>3740.7660000000001</v>
      </c>
      <c r="C738" s="51">
        <v>4452.8379999999997</v>
      </c>
    </row>
    <row r="739" spans="1:3" x14ac:dyDescent="0.25">
      <c r="A739" s="51">
        <v>2017.0961538460999</v>
      </c>
      <c r="B739" s="51">
        <v>3749.4989999999998</v>
      </c>
      <c r="C739" s="51">
        <v>4453.8810000000003</v>
      </c>
    </row>
    <row r="740" spans="1:3" x14ac:dyDescent="0.25">
      <c r="A740" s="51">
        <v>2017.11538461533</v>
      </c>
      <c r="B740" s="51">
        <v>3770.942</v>
      </c>
      <c r="C740" s="51">
        <v>4456.2359999999999</v>
      </c>
    </row>
    <row r="741" spans="1:3" x14ac:dyDescent="0.25">
      <c r="A741" s="51">
        <v>2017.13461538456</v>
      </c>
      <c r="B741" s="51">
        <v>3787.893</v>
      </c>
      <c r="C741" s="51">
        <v>4454.6760000000004</v>
      </c>
    </row>
    <row r="742" spans="1:3" x14ac:dyDescent="0.25">
      <c r="A742" s="51">
        <v>2017.15384615379</v>
      </c>
      <c r="B742" s="51">
        <v>3808.2420000000002</v>
      </c>
      <c r="C742" s="51">
        <v>4468.7020000000002</v>
      </c>
    </row>
    <row r="743" spans="1:3" x14ac:dyDescent="0.25">
      <c r="A743" s="51">
        <v>2017.1730769230201</v>
      </c>
      <c r="B743" s="51">
        <v>3820.3409999999999</v>
      </c>
      <c r="C743" s="51">
        <v>4458.018</v>
      </c>
    </row>
    <row r="744" spans="1:3" x14ac:dyDescent="0.25">
      <c r="A744" s="51">
        <v>2017.1923076922501</v>
      </c>
      <c r="B744" s="51">
        <v>3839.855</v>
      </c>
      <c r="C744" s="51">
        <v>4459.84</v>
      </c>
    </row>
    <row r="745" spans="1:3" x14ac:dyDescent="0.25">
      <c r="A745" s="51">
        <v>2017.2115384614799</v>
      </c>
      <c r="B745" s="51">
        <v>3856.913</v>
      </c>
      <c r="C745" s="51">
        <v>4469.5770000000002</v>
      </c>
    </row>
    <row r="746" spans="1:3" x14ac:dyDescent="0.25">
      <c r="A746" s="51">
        <v>2017.2307692307099</v>
      </c>
      <c r="B746" s="51">
        <v>3877.0369999999998</v>
      </c>
      <c r="C746" s="51">
        <v>4478.2359999999999</v>
      </c>
    </row>
    <row r="747" spans="1:3" x14ac:dyDescent="0.25">
      <c r="A747" s="51">
        <v>2017.24999999994</v>
      </c>
      <c r="B747" s="51">
        <v>4100.7299999999996</v>
      </c>
      <c r="C747" s="51">
        <v>4469.6180000000004</v>
      </c>
    </row>
    <row r="748" spans="1:3" x14ac:dyDescent="0.25">
      <c r="A748" s="51">
        <v>2017.26923076917</v>
      </c>
      <c r="B748" s="51">
        <v>4116.3530000000001</v>
      </c>
      <c r="C748" s="51">
        <v>4474.634</v>
      </c>
    </row>
    <row r="749" spans="1:3" x14ac:dyDescent="0.25">
      <c r="A749" s="51">
        <v>2017.28846153841</v>
      </c>
      <c r="B749" s="51">
        <v>4129.9960000000001</v>
      </c>
      <c r="C749" s="51">
        <v>4484.4920000000002</v>
      </c>
    </row>
    <row r="750" spans="1:3" x14ac:dyDescent="0.25">
      <c r="A750" s="51">
        <v>2017.3076923076401</v>
      </c>
      <c r="B750" s="51">
        <v>4139.3980000000001</v>
      </c>
      <c r="C750" s="51">
        <v>4479.2700000000004</v>
      </c>
    </row>
    <row r="751" spans="1:3" x14ac:dyDescent="0.25">
      <c r="A751" s="51">
        <v>2017.3269230768699</v>
      </c>
      <c r="B751" s="51">
        <v>4148.0320000000002</v>
      </c>
      <c r="C751" s="51">
        <v>4470.1419999999998</v>
      </c>
    </row>
    <row r="752" spans="1:3" x14ac:dyDescent="0.25">
      <c r="A752" s="51">
        <v>2017.3461538460999</v>
      </c>
      <c r="B752" s="51">
        <v>4156.826</v>
      </c>
      <c r="C752" s="51">
        <v>4471.2460000000001</v>
      </c>
    </row>
    <row r="753" spans="1:3" x14ac:dyDescent="0.25">
      <c r="A753" s="51">
        <v>2017.36538461533</v>
      </c>
      <c r="B753" s="51">
        <v>4170.5879999999997</v>
      </c>
      <c r="C753" s="51">
        <v>4473.4589999999998</v>
      </c>
    </row>
    <row r="754" spans="1:3" x14ac:dyDescent="0.25">
      <c r="A754" s="51">
        <v>2017.38461538456</v>
      </c>
      <c r="B754" s="51">
        <v>4185.6930000000002</v>
      </c>
      <c r="C754" s="51">
        <v>4467.1080000000002</v>
      </c>
    </row>
    <row r="755" spans="1:3" x14ac:dyDescent="0.25">
      <c r="A755" s="51">
        <v>2017.40384615379</v>
      </c>
      <c r="B755" s="51">
        <v>4195.6850000000004</v>
      </c>
      <c r="C755" s="51">
        <v>4470.8519999999999</v>
      </c>
    </row>
    <row r="756" spans="1:3" x14ac:dyDescent="0.25">
      <c r="A756" s="51">
        <v>2017.4230769230201</v>
      </c>
      <c r="B756" s="51">
        <v>4204.5429999999997</v>
      </c>
      <c r="C756" s="51">
        <v>4459.9139999999998</v>
      </c>
    </row>
    <row r="757" spans="1:3" x14ac:dyDescent="0.25">
      <c r="A757" s="51">
        <v>2017.4423076922501</v>
      </c>
      <c r="B757" s="51">
        <v>4218.1289999999999</v>
      </c>
      <c r="C757" s="51">
        <v>4462.4430000000002</v>
      </c>
    </row>
    <row r="758" spans="1:3" x14ac:dyDescent="0.25">
      <c r="A758" s="51">
        <v>2017.4615384614799</v>
      </c>
      <c r="B758" s="51">
        <v>4232.9409999999998</v>
      </c>
      <c r="C758" s="51">
        <v>4476.2690000000002</v>
      </c>
    </row>
    <row r="759" spans="1:3" x14ac:dyDescent="0.25">
      <c r="A759" s="51">
        <v>2017.4807692307099</v>
      </c>
      <c r="B759" s="51">
        <v>4246.1499999999996</v>
      </c>
      <c r="C759" s="51">
        <v>4474.2569999999996</v>
      </c>
    </row>
    <row r="760" spans="1:3" x14ac:dyDescent="0.25">
      <c r="A760" s="51">
        <v>2017.49999999994</v>
      </c>
      <c r="B760" s="51">
        <v>4209.51</v>
      </c>
      <c r="C760" s="51">
        <v>4463.3469999999998</v>
      </c>
    </row>
    <row r="761" spans="1:3" x14ac:dyDescent="0.25">
      <c r="A761" s="51">
        <v>2017.51923076917</v>
      </c>
      <c r="B761" s="51">
        <v>4214.6959999999999</v>
      </c>
      <c r="C761" s="51">
        <v>4467.2719999999999</v>
      </c>
    </row>
    <row r="762" spans="1:3" x14ac:dyDescent="0.25">
      <c r="A762" s="51">
        <v>2017.5384615384</v>
      </c>
      <c r="B762" s="51">
        <v>4229.2860000000001</v>
      </c>
      <c r="C762" s="51">
        <v>4466.7020000000002</v>
      </c>
    </row>
    <row r="763" spans="1:3" x14ac:dyDescent="0.25">
      <c r="A763" s="51">
        <v>2017.5576923076401</v>
      </c>
      <c r="B763" s="51">
        <v>4235.7579999999998</v>
      </c>
      <c r="C763" s="51">
        <v>4476.9030000000002</v>
      </c>
    </row>
    <row r="764" spans="1:3" x14ac:dyDescent="0.25">
      <c r="A764" s="51">
        <v>2017.5769230768699</v>
      </c>
      <c r="B764" s="51">
        <v>4248.28</v>
      </c>
      <c r="C764" s="51">
        <v>4465.2839999999997</v>
      </c>
    </row>
    <row r="765" spans="1:3" x14ac:dyDescent="0.25">
      <c r="A765" s="51">
        <v>2017.5961538460999</v>
      </c>
      <c r="B765" s="51">
        <v>4246.4849999999997</v>
      </c>
      <c r="C765" s="51">
        <v>4466.8459999999995</v>
      </c>
    </row>
    <row r="766" spans="1:3" x14ac:dyDescent="0.25">
      <c r="A766" s="51">
        <v>2017.61538461533</v>
      </c>
      <c r="B766" s="51">
        <v>4255.9549999999999</v>
      </c>
      <c r="C766" s="51">
        <v>4469.0829999999996</v>
      </c>
    </row>
    <row r="767" spans="1:3" x14ac:dyDescent="0.25">
      <c r="A767" s="51">
        <v>2017.63461538456</v>
      </c>
      <c r="B767" s="51">
        <v>4265.7129999999997</v>
      </c>
      <c r="C767" s="51">
        <v>4462.8710000000001</v>
      </c>
    </row>
    <row r="768" spans="1:3" x14ac:dyDescent="0.25">
      <c r="A768" s="51">
        <v>2017.65384615379</v>
      </c>
      <c r="B768" s="51">
        <v>4278.8810000000003</v>
      </c>
      <c r="C768" s="51">
        <v>4463.8370000000004</v>
      </c>
    </row>
    <row r="769" spans="1:3" x14ac:dyDescent="0.25">
      <c r="A769" s="51">
        <v>2017.6730769230201</v>
      </c>
      <c r="B769" s="51">
        <v>4283.7269999999999</v>
      </c>
      <c r="C769" s="51">
        <v>4452.3599999999997</v>
      </c>
    </row>
    <row r="770" spans="1:3" x14ac:dyDescent="0.25">
      <c r="A770" s="51">
        <v>2017.6923076922501</v>
      </c>
      <c r="B770" s="51">
        <v>4299.7759999999998</v>
      </c>
      <c r="C770" s="51">
        <v>4453.4740000000002</v>
      </c>
    </row>
    <row r="771" spans="1:3" x14ac:dyDescent="0.25">
      <c r="A771" s="51">
        <v>2017.7115384614799</v>
      </c>
      <c r="B771" s="51">
        <v>4308.875</v>
      </c>
      <c r="C771" s="51">
        <v>4471.174</v>
      </c>
    </row>
    <row r="772" spans="1:3" x14ac:dyDescent="0.25">
      <c r="A772" s="51">
        <v>2017.7307692307099</v>
      </c>
      <c r="B772" s="51">
        <v>4328.2110000000002</v>
      </c>
      <c r="C772" s="51">
        <v>4458.576</v>
      </c>
    </row>
    <row r="773" spans="1:3" x14ac:dyDescent="0.25">
      <c r="A773" s="51">
        <v>2017.74999999994</v>
      </c>
      <c r="B773" s="51">
        <v>4318.6239999999998</v>
      </c>
      <c r="C773" s="51">
        <v>4455.6610000000001</v>
      </c>
    </row>
    <row r="774" spans="1:3" x14ac:dyDescent="0.25">
      <c r="A774" s="51">
        <v>2017.76923076917</v>
      </c>
      <c r="B774" s="51">
        <v>4337.6840000000002</v>
      </c>
      <c r="C774" s="51">
        <v>4460.4219999999996</v>
      </c>
    </row>
    <row r="775" spans="1:3" x14ac:dyDescent="0.25">
      <c r="A775" s="51">
        <v>2017.7884615384</v>
      </c>
      <c r="B775" s="51">
        <v>4371.6229999999996</v>
      </c>
      <c r="C775" s="51">
        <v>4459.415</v>
      </c>
    </row>
    <row r="776" spans="1:3" x14ac:dyDescent="0.25">
      <c r="A776" s="51">
        <v>2017.8076923076301</v>
      </c>
      <c r="B776" s="51">
        <v>4363.4080000000004</v>
      </c>
      <c r="C776" s="51">
        <v>4469.723</v>
      </c>
    </row>
    <row r="777" spans="1:3" x14ac:dyDescent="0.25">
      <c r="A777" s="51">
        <v>2017.8269230768699</v>
      </c>
      <c r="B777" s="51">
        <v>4371.2219999999998</v>
      </c>
      <c r="C777" s="51">
        <v>4461.1170000000002</v>
      </c>
    </row>
    <row r="778" spans="1:3" x14ac:dyDescent="0.25">
      <c r="A778" s="51">
        <v>2017.8461538460999</v>
      </c>
      <c r="B778" s="51">
        <v>4373.2</v>
      </c>
      <c r="C778" s="51">
        <v>4455.8869999999997</v>
      </c>
    </row>
    <row r="779" spans="1:3" x14ac:dyDescent="0.25">
      <c r="A779" s="51">
        <v>2017.86538461533</v>
      </c>
      <c r="B779" s="51">
        <v>4387.732</v>
      </c>
      <c r="C779" s="51">
        <v>4458.5519999999997</v>
      </c>
    </row>
    <row r="780" spans="1:3" x14ac:dyDescent="0.25">
      <c r="A780" s="51">
        <v>2017.88461538456</v>
      </c>
      <c r="B780" s="51">
        <v>4411.8639999999996</v>
      </c>
      <c r="C780" s="51">
        <v>4448.2889999999998</v>
      </c>
    </row>
    <row r="781" spans="1:3" x14ac:dyDescent="0.25">
      <c r="A781" s="51">
        <v>2017.90384615379</v>
      </c>
      <c r="B781" s="51">
        <v>4427.4740000000002</v>
      </c>
      <c r="C781" s="51">
        <v>4450.6149999999998</v>
      </c>
    </row>
    <row r="782" spans="1:3" x14ac:dyDescent="0.25">
      <c r="A782" s="51">
        <v>2017.9230769230201</v>
      </c>
      <c r="B782" s="51">
        <v>4440.7910000000002</v>
      </c>
      <c r="C782" s="51">
        <v>4438.5919999999996</v>
      </c>
    </row>
    <row r="783" spans="1:3" x14ac:dyDescent="0.25">
      <c r="A783" s="51">
        <v>2017.9423076922501</v>
      </c>
      <c r="B783" s="51">
        <v>4456.5789999999997</v>
      </c>
      <c r="C783" s="51">
        <v>4437.1480000000001</v>
      </c>
    </row>
    <row r="784" spans="1:3" x14ac:dyDescent="0.25">
      <c r="A784" s="51">
        <v>2017.9615384614799</v>
      </c>
      <c r="B784" s="51">
        <v>4471.8559999999998</v>
      </c>
      <c r="C784" s="51">
        <v>4452.7259999999997</v>
      </c>
    </row>
    <row r="785" spans="1:3" x14ac:dyDescent="0.25">
      <c r="A785" s="51">
        <v>2017.9807692307099</v>
      </c>
      <c r="B785" s="51">
        <v>4487.2839999999997</v>
      </c>
      <c r="C785" s="51">
        <v>4447.47</v>
      </c>
    </row>
    <row r="786" spans="1:3" x14ac:dyDescent="0.25">
      <c r="A786" s="51">
        <v>2017.99999999994</v>
      </c>
      <c r="B786" s="51">
        <v>4471.5630000000001</v>
      </c>
      <c r="C786" s="51">
        <v>4448.68</v>
      </c>
    </row>
    <row r="787" spans="1:3" x14ac:dyDescent="0.25">
      <c r="A787" s="51">
        <v>2018.01923076917</v>
      </c>
      <c r="B787" s="51">
        <v>4466.0010000000002</v>
      </c>
      <c r="C787" s="51">
        <v>4443.7179999999998</v>
      </c>
    </row>
    <row r="788" spans="1:3" x14ac:dyDescent="0.25">
      <c r="A788" s="51">
        <v>2018.0384615384</v>
      </c>
      <c r="B788" s="51">
        <v>4472.7389999999996</v>
      </c>
      <c r="C788" s="51">
        <v>4446.0619999999999</v>
      </c>
    </row>
    <row r="789" spans="1:3" x14ac:dyDescent="0.25">
      <c r="A789" s="51">
        <v>2018.0576923076301</v>
      </c>
      <c r="B789" s="51">
        <v>4484.0029999999997</v>
      </c>
      <c r="C789" s="51">
        <v>4439.1450000000004</v>
      </c>
    </row>
    <row r="790" spans="1:3" x14ac:dyDescent="0.25">
      <c r="A790" s="51">
        <v>2018.0769230768601</v>
      </c>
      <c r="B790" s="51">
        <v>4493.058</v>
      </c>
      <c r="C790" s="51">
        <v>4441.317</v>
      </c>
    </row>
    <row r="791" spans="1:3" x14ac:dyDescent="0.25">
      <c r="A791" s="51">
        <v>2018.0961538460999</v>
      </c>
      <c r="B791" s="51">
        <v>4491.1509999999998</v>
      </c>
      <c r="C791" s="51">
        <v>4419.2250000000004</v>
      </c>
    </row>
    <row r="792" spans="1:3" x14ac:dyDescent="0.25">
      <c r="A792" s="51">
        <v>2018.11538461533</v>
      </c>
      <c r="B792" s="51">
        <v>4493.6719999999996</v>
      </c>
      <c r="C792" s="51">
        <v>4420.7449999999999</v>
      </c>
    </row>
    <row r="793" spans="1:3" x14ac:dyDescent="0.25">
      <c r="A793" s="51">
        <v>2018.13461538456</v>
      </c>
      <c r="B793" s="51">
        <v>4504.7809999999999</v>
      </c>
      <c r="C793" s="51">
        <v>4434.8630000000003</v>
      </c>
    </row>
    <row r="794" spans="1:3" x14ac:dyDescent="0.25">
      <c r="A794" s="51">
        <v>2018.15384615379</v>
      </c>
      <c r="B794" s="51">
        <v>4511.54</v>
      </c>
      <c r="C794" s="51">
        <v>4411.66</v>
      </c>
    </row>
    <row r="795" spans="1:3" x14ac:dyDescent="0.25">
      <c r="A795" s="51">
        <v>2018.1730769230201</v>
      </c>
      <c r="B795" s="51">
        <v>4519.3599999999997</v>
      </c>
      <c r="C795" s="51">
        <v>4393.4009999999998</v>
      </c>
    </row>
    <row r="796" spans="1:3" x14ac:dyDescent="0.25">
      <c r="A796" s="51">
        <v>2018.1923076922501</v>
      </c>
      <c r="B796" s="51">
        <v>4530.0829999999996</v>
      </c>
      <c r="C796" s="51">
        <v>4396.0969999999998</v>
      </c>
    </row>
    <row r="797" spans="1:3" x14ac:dyDescent="0.25">
      <c r="A797" s="51">
        <v>2018.2115384614799</v>
      </c>
      <c r="B797" s="51">
        <v>4532.6419999999998</v>
      </c>
      <c r="C797" s="51">
        <v>4407.2579999999998</v>
      </c>
    </row>
    <row r="798" spans="1:3" x14ac:dyDescent="0.25">
      <c r="A798" s="51">
        <v>2018.2307692307099</v>
      </c>
      <c r="B798" s="51">
        <v>4539.0720000000001</v>
      </c>
      <c r="C798" s="51">
        <v>4401.2219999999998</v>
      </c>
    </row>
    <row r="799" spans="1:3" x14ac:dyDescent="0.25">
      <c r="A799" s="51">
        <v>2018.24999999994</v>
      </c>
      <c r="B799" s="51">
        <v>4529.5789999999997</v>
      </c>
      <c r="C799" s="51">
        <v>4392.1980000000003</v>
      </c>
    </row>
    <row r="800" spans="1:3" x14ac:dyDescent="0.25">
      <c r="A800" s="51">
        <v>2018.26923076917</v>
      </c>
      <c r="B800" s="51">
        <v>4531.4970000000003</v>
      </c>
      <c r="C800" s="51">
        <v>4386.1040000000003</v>
      </c>
    </row>
    <row r="801" spans="1:3" x14ac:dyDescent="0.25">
      <c r="A801" s="51">
        <v>2018.2884615384</v>
      </c>
      <c r="B801" s="51">
        <v>4548.1530000000002</v>
      </c>
      <c r="C801" s="51">
        <v>4383.6840000000002</v>
      </c>
    </row>
    <row r="802" spans="1:3" x14ac:dyDescent="0.25">
      <c r="A802" s="51">
        <v>2018.3076923076301</v>
      </c>
      <c r="B802" s="51">
        <v>4543.973</v>
      </c>
      <c r="C802" s="51">
        <v>4385.9030000000002</v>
      </c>
    </row>
    <row r="803" spans="1:3" x14ac:dyDescent="0.25">
      <c r="A803" s="51">
        <v>2018.3269230768601</v>
      </c>
      <c r="B803" s="51">
        <v>4554.3440000000001</v>
      </c>
      <c r="C803" s="51">
        <v>4372.8860000000004</v>
      </c>
    </row>
    <row r="804" spans="1:3" x14ac:dyDescent="0.25">
      <c r="A804" s="51">
        <v>2018.3461538460899</v>
      </c>
      <c r="B804" s="51">
        <v>4552.5640000000003</v>
      </c>
      <c r="C804" s="51">
        <v>4356.1289999999999</v>
      </c>
    </row>
    <row r="805" spans="1:3" x14ac:dyDescent="0.25">
      <c r="A805" s="51">
        <v>2018.36538461533</v>
      </c>
      <c r="B805" s="51">
        <v>4562.0609999999997</v>
      </c>
      <c r="C805" s="51">
        <v>4358.2070000000003</v>
      </c>
    </row>
    <row r="806" spans="1:3" x14ac:dyDescent="0.25">
      <c r="A806" s="51">
        <v>2018.38461538456</v>
      </c>
      <c r="B806" s="51">
        <v>4561.5770000000002</v>
      </c>
      <c r="C806" s="51">
        <v>4337.6090000000004</v>
      </c>
    </row>
    <row r="807" spans="1:3" x14ac:dyDescent="0.25">
      <c r="A807" s="51">
        <v>2018.40384615379</v>
      </c>
      <c r="B807" s="51">
        <v>4562.6509999999998</v>
      </c>
      <c r="C807" s="51">
        <v>4337.3010000000004</v>
      </c>
    </row>
    <row r="808" spans="1:3" x14ac:dyDescent="0.25">
      <c r="A808" s="51">
        <v>2018.4230769230201</v>
      </c>
      <c r="B808" s="51">
        <v>4567.7439999999997</v>
      </c>
      <c r="C808" s="51">
        <v>4327.5190000000002</v>
      </c>
    </row>
    <row r="809" spans="1:3" x14ac:dyDescent="0.25">
      <c r="A809" s="51">
        <v>2018.4423076922501</v>
      </c>
      <c r="B809" s="51">
        <v>4577.2139999999999</v>
      </c>
      <c r="C809" s="51">
        <v>4319.1909999999998</v>
      </c>
    </row>
    <row r="810" spans="1:3" x14ac:dyDescent="0.25">
      <c r="A810" s="51">
        <v>2018.4615384614799</v>
      </c>
      <c r="B810" s="51">
        <v>4578.4650000000001</v>
      </c>
      <c r="C810" s="51">
        <v>4324.9059999999999</v>
      </c>
    </row>
    <row r="811" spans="1:3" x14ac:dyDescent="0.25">
      <c r="A811" s="51">
        <v>2018.4807692307099</v>
      </c>
      <c r="B811" s="51">
        <v>4585.5709999999999</v>
      </c>
      <c r="C811" s="51">
        <v>4315.8959999999997</v>
      </c>
    </row>
    <row r="812" spans="1:3" x14ac:dyDescent="0.25">
      <c r="A812" s="51">
        <v>2018.49999999994</v>
      </c>
      <c r="B812" s="51">
        <v>4592.518</v>
      </c>
      <c r="C812" s="51">
        <v>4305.491</v>
      </c>
    </row>
    <row r="813" spans="1:3" x14ac:dyDescent="0.25">
      <c r="A813" s="51">
        <v>2018.51923076917</v>
      </c>
      <c r="B813" s="51">
        <v>4591.2349999999997</v>
      </c>
      <c r="C813" s="51">
        <v>4289.7640000000001</v>
      </c>
    </row>
    <row r="814" spans="1:3" x14ac:dyDescent="0.25">
      <c r="A814" s="51">
        <v>2018.5384615384</v>
      </c>
      <c r="B814" s="51">
        <v>4599.857</v>
      </c>
      <c r="C814" s="51">
        <v>4291.201</v>
      </c>
    </row>
    <row r="815" spans="1:3" x14ac:dyDescent="0.25">
      <c r="A815" s="51">
        <v>2018.5576923076301</v>
      </c>
      <c r="B815" s="51">
        <v>4605.0039999999999</v>
      </c>
      <c r="C815" s="51">
        <v>4291.6149999999998</v>
      </c>
    </row>
    <row r="816" spans="1:3" x14ac:dyDescent="0.25">
      <c r="A816" s="51">
        <v>2018.5769230768601</v>
      </c>
      <c r="B816" s="51">
        <v>4612.0060000000003</v>
      </c>
      <c r="C816" s="51">
        <v>4277.6809999999996</v>
      </c>
    </row>
    <row r="817" spans="1:3" x14ac:dyDescent="0.25">
      <c r="A817" s="51">
        <v>2018.5961538460899</v>
      </c>
      <c r="B817" s="51">
        <v>4602.2579999999998</v>
      </c>
      <c r="C817" s="51">
        <v>4255.6530000000002</v>
      </c>
    </row>
    <row r="818" spans="1:3" x14ac:dyDescent="0.25">
      <c r="A818" s="51">
        <v>2018.61538461532</v>
      </c>
      <c r="B818" s="51">
        <v>4608.1080000000002</v>
      </c>
      <c r="C818" s="51">
        <v>4258.03</v>
      </c>
    </row>
    <row r="819" spans="1:3" x14ac:dyDescent="0.25">
      <c r="A819" s="51">
        <v>2018.63461538456</v>
      </c>
      <c r="B819" s="51">
        <v>4614.0320000000002</v>
      </c>
      <c r="C819" s="51">
        <v>4228.924</v>
      </c>
    </row>
    <row r="820" spans="1:3" x14ac:dyDescent="0.25">
      <c r="A820" s="51">
        <v>2018.65384615379</v>
      </c>
      <c r="B820" s="51">
        <v>4619.4369999999999</v>
      </c>
      <c r="C820" s="51">
        <v>4228.8180000000002</v>
      </c>
    </row>
    <row r="821" spans="1:3" x14ac:dyDescent="0.25">
      <c r="A821" s="51">
        <v>2018.6730769230201</v>
      </c>
      <c r="B821" s="51">
        <v>4621.3549999999996</v>
      </c>
      <c r="C821" s="51">
        <v>4218.9139999999998</v>
      </c>
    </row>
    <row r="822" spans="1:3" x14ac:dyDescent="0.25">
      <c r="A822" s="51">
        <v>2018.6923076922501</v>
      </c>
      <c r="B822" s="51">
        <v>4633.9629999999997</v>
      </c>
      <c r="C822" s="51">
        <v>4208.4960000000001</v>
      </c>
    </row>
    <row r="823" spans="1:3" x14ac:dyDescent="0.25">
      <c r="A823" s="51">
        <v>2018.7115384614799</v>
      </c>
      <c r="B823" s="51">
        <v>4638.8429999999998</v>
      </c>
      <c r="C823" s="51">
        <v>4210.8119999999999</v>
      </c>
    </row>
    <row r="824" spans="1:3" x14ac:dyDescent="0.25">
      <c r="A824" s="51">
        <v>2018.7307692307099</v>
      </c>
      <c r="B824" s="51">
        <v>4645.8209999999999</v>
      </c>
      <c r="C824" s="51">
        <v>4208.0590000000002</v>
      </c>
    </row>
    <row r="825" spans="1:3" x14ac:dyDescent="0.25">
      <c r="A825" s="51">
        <v>2018.74999999994</v>
      </c>
      <c r="B825" s="51">
        <v>4619.7920000000004</v>
      </c>
      <c r="C825" s="51">
        <v>4192.9089999999997</v>
      </c>
    </row>
    <row r="826" spans="1:3" x14ac:dyDescent="0.25">
      <c r="A826" s="51">
        <v>2018.76923076917</v>
      </c>
      <c r="B826" s="51">
        <v>4625.0450000000001</v>
      </c>
      <c r="C826" s="51">
        <v>4174.7039999999997</v>
      </c>
    </row>
    <row r="827" spans="1:3" x14ac:dyDescent="0.25">
      <c r="A827" s="51">
        <v>2018.7884615384</v>
      </c>
      <c r="B827" s="51">
        <v>4632.893</v>
      </c>
      <c r="C827" s="51">
        <v>4176.9059999999999</v>
      </c>
    </row>
    <row r="828" spans="1:3" x14ac:dyDescent="0.25">
      <c r="A828" s="51">
        <v>2018.8076923076301</v>
      </c>
      <c r="B828" s="51">
        <v>4628.2780000000002</v>
      </c>
      <c r="C828" s="51">
        <v>4175.4459999999999</v>
      </c>
    </row>
    <row r="829" spans="1:3" x14ac:dyDescent="0.25">
      <c r="A829" s="51">
        <v>2018.8269230768601</v>
      </c>
      <c r="B829" s="51">
        <v>4624.7920000000004</v>
      </c>
      <c r="C829" s="51">
        <v>4173.07</v>
      </c>
    </row>
    <row r="830" spans="1:3" x14ac:dyDescent="0.25">
      <c r="A830" s="51">
        <v>2018.8461538460899</v>
      </c>
      <c r="B830" s="51">
        <v>4622.1629999999996</v>
      </c>
      <c r="C830" s="51">
        <v>4139.7309999999998</v>
      </c>
    </row>
    <row r="831" spans="1:3" x14ac:dyDescent="0.25">
      <c r="A831" s="51">
        <v>2018.86538461532</v>
      </c>
      <c r="B831" s="51">
        <v>4626.2219999999998</v>
      </c>
      <c r="C831" s="51">
        <v>4141.9359999999997</v>
      </c>
    </row>
    <row r="832" spans="1:3" x14ac:dyDescent="0.25">
      <c r="A832" s="51">
        <v>2018.88461538455</v>
      </c>
      <c r="B832" s="51">
        <v>4638.3029999999999</v>
      </c>
      <c r="C832" s="51">
        <v>4145.8919999999998</v>
      </c>
    </row>
    <row r="833" spans="1:3" x14ac:dyDescent="0.25">
      <c r="A833" s="51">
        <v>2018.90384615379</v>
      </c>
      <c r="B833" s="51">
        <v>4646.8909999999996</v>
      </c>
      <c r="C833" s="51">
        <v>4106.1980000000003</v>
      </c>
    </row>
    <row r="834" spans="1:3" x14ac:dyDescent="0.25">
      <c r="A834" s="51">
        <v>2018.9230769230201</v>
      </c>
      <c r="B834" s="51">
        <v>4660.299</v>
      </c>
      <c r="C834" s="51">
        <v>4097.17</v>
      </c>
    </row>
    <row r="835" spans="1:3" x14ac:dyDescent="0.25">
      <c r="A835" s="51">
        <v>2018.9423076922501</v>
      </c>
      <c r="B835" s="51">
        <v>4662.9849999999997</v>
      </c>
      <c r="C835" s="51">
        <v>4086.0439999999999</v>
      </c>
    </row>
    <row r="836" spans="1:3" x14ac:dyDescent="0.25">
      <c r="A836" s="51">
        <v>2018.9615384614799</v>
      </c>
      <c r="B836" s="51">
        <v>4668.116</v>
      </c>
      <c r="C836" s="51">
        <v>4088.3139999999999</v>
      </c>
    </row>
    <row r="837" spans="1:3" x14ac:dyDescent="0.25">
      <c r="A837" s="51">
        <v>2018.9807692307099</v>
      </c>
      <c r="B837" s="51">
        <v>4674.9189999999999</v>
      </c>
      <c r="C837" s="51">
        <v>4084.2739999999999</v>
      </c>
    </row>
    <row r="838" spans="1:3" x14ac:dyDescent="0.25">
      <c r="A838" s="51">
        <v>2018.99999999994</v>
      </c>
      <c r="B838" s="51">
        <v>4669.0029999999997</v>
      </c>
      <c r="C838" s="51">
        <v>4075.636</v>
      </c>
    </row>
    <row r="839" spans="1:3" x14ac:dyDescent="0.25">
      <c r="A839" s="51">
        <v>2019.01923076917</v>
      </c>
      <c r="B839" s="51">
        <v>4694.3010000000004</v>
      </c>
      <c r="C839" s="51">
        <v>4058.3780000000002</v>
      </c>
    </row>
    <row r="840" spans="1:3" x14ac:dyDescent="0.25">
      <c r="A840" s="51">
        <v>2019.0384615384</v>
      </c>
      <c r="B840" s="51">
        <v>4703.402</v>
      </c>
      <c r="C840" s="51">
        <v>4056.5630000000001</v>
      </c>
    </row>
    <row r="841" spans="1:3" x14ac:dyDescent="0.25">
      <c r="A841" s="51">
        <v>2019.0576923076301</v>
      </c>
      <c r="B841" s="51">
        <v>4705.9480000000003</v>
      </c>
      <c r="C841" s="51">
        <v>4050.0439999999999</v>
      </c>
    </row>
    <row r="842" spans="1:3" x14ac:dyDescent="0.25">
      <c r="A842" s="51">
        <v>2019.0769230768601</v>
      </c>
      <c r="B842" s="51">
        <v>4708.8990000000003</v>
      </c>
      <c r="C842" s="51">
        <v>4047.0520000000001</v>
      </c>
    </row>
    <row r="843" spans="1:3" x14ac:dyDescent="0.25">
      <c r="A843" s="51">
        <v>2019.0961538460899</v>
      </c>
      <c r="B843" s="51">
        <v>4695.5050000000001</v>
      </c>
      <c r="C843" s="51">
        <v>4039.6779999999999</v>
      </c>
    </row>
    <row r="844" spans="1:3" x14ac:dyDescent="0.25">
      <c r="A844" s="51">
        <v>2019.11538461532</v>
      </c>
      <c r="B844" s="51">
        <v>4696.4660000000003</v>
      </c>
      <c r="C844" s="51">
        <v>4026.35</v>
      </c>
    </row>
    <row r="845" spans="1:3" x14ac:dyDescent="0.25">
      <c r="A845" s="51">
        <v>2019.13461538455</v>
      </c>
      <c r="B845" s="51">
        <v>4702.7870000000003</v>
      </c>
      <c r="C845" s="51">
        <v>4028.431</v>
      </c>
    </row>
    <row r="846" spans="1:3" x14ac:dyDescent="0.25">
      <c r="A846" s="51">
        <v>2019.15384615379</v>
      </c>
      <c r="B846" s="51">
        <v>4692.0619999999999</v>
      </c>
      <c r="C846" s="51">
        <v>3981.42</v>
      </c>
    </row>
    <row r="847" spans="1:3" x14ac:dyDescent="0.25">
      <c r="A847" s="51">
        <v>2019.1730769230201</v>
      </c>
      <c r="B847" s="51">
        <v>4686.299</v>
      </c>
      <c r="C847" s="51">
        <v>3974.59</v>
      </c>
    </row>
    <row r="848" spans="1:3" x14ac:dyDescent="0.25">
      <c r="A848" s="51">
        <v>2019.1923076922501</v>
      </c>
      <c r="B848" s="51">
        <v>4691.3249999999998</v>
      </c>
      <c r="C848" s="51">
        <v>3969.134</v>
      </c>
    </row>
    <row r="849" spans="1:3" x14ac:dyDescent="0.25">
      <c r="A849" s="51">
        <v>2019.2115384614799</v>
      </c>
      <c r="B849" s="51">
        <v>4680.5879999999997</v>
      </c>
      <c r="C849" s="51">
        <v>3971.5590000000002</v>
      </c>
    </row>
    <row r="850" spans="1:3" x14ac:dyDescent="0.25">
      <c r="A850" s="51">
        <v>2019.2307692307099</v>
      </c>
      <c r="B850" s="51">
        <v>4676.9840000000004</v>
      </c>
      <c r="C850" s="51">
        <v>3962.748</v>
      </c>
    </row>
    <row r="851" spans="1:3" x14ac:dyDescent="0.25">
      <c r="A851" s="51">
        <v>2019.24999999994</v>
      </c>
      <c r="B851" s="51">
        <v>4695.7849999999999</v>
      </c>
      <c r="C851" s="51">
        <v>3955.6170000000002</v>
      </c>
    </row>
    <row r="852" spans="1:3" x14ac:dyDescent="0.25">
      <c r="A852" s="51">
        <v>2019.26923076917</v>
      </c>
      <c r="B852" s="51">
        <v>4699.6049999999996</v>
      </c>
      <c r="C852" s="51">
        <v>3935.509</v>
      </c>
    </row>
    <row r="853" spans="1:3" x14ac:dyDescent="0.25">
      <c r="A853" s="51">
        <v>2019.2884615384</v>
      </c>
      <c r="B853" s="51">
        <v>4701.826</v>
      </c>
      <c r="C853" s="51">
        <v>3936.7840000000001</v>
      </c>
    </row>
    <row r="854" spans="1:3" x14ac:dyDescent="0.25">
      <c r="A854" s="51">
        <v>2019.3076923076301</v>
      </c>
      <c r="B854" s="51">
        <v>4707.9309999999996</v>
      </c>
      <c r="C854" s="51">
        <v>3931.8270000000002</v>
      </c>
    </row>
    <row r="855" spans="1:3" x14ac:dyDescent="0.25">
      <c r="A855" s="51">
        <v>2019.3269230768601</v>
      </c>
      <c r="B855" s="51">
        <v>4697.616</v>
      </c>
      <c r="C855" s="51">
        <v>3928.2730000000001</v>
      </c>
    </row>
    <row r="856" spans="1:3" x14ac:dyDescent="0.25">
      <c r="A856" s="51">
        <v>2019.3461538460899</v>
      </c>
      <c r="B856" s="51">
        <v>4683.9179999999997</v>
      </c>
      <c r="C856" s="51">
        <v>3889.6909999999998</v>
      </c>
    </row>
    <row r="857" spans="1:3" x14ac:dyDescent="0.25">
      <c r="A857" s="51">
        <v>2019.36538461532</v>
      </c>
      <c r="B857" s="51">
        <v>4685.3770000000004</v>
      </c>
      <c r="C857" s="51">
        <v>3892.2159999999999</v>
      </c>
    </row>
    <row r="858" spans="1:3" x14ac:dyDescent="0.25">
      <c r="A858" s="51">
        <v>2019.38461538455</v>
      </c>
      <c r="B858" s="51">
        <v>4684.866</v>
      </c>
      <c r="C858" s="51">
        <v>3864.7489999999998</v>
      </c>
    </row>
    <row r="859" spans="1:3" x14ac:dyDescent="0.25">
      <c r="A859" s="51">
        <v>2019.40384615378</v>
      </c>
      <c r="B859" s="51">
        <v>4692.616</v>
      </c>
      <c r="C859" s="51">
        <v>3860.4349999999999</v>
      </c>
    </row>
    <row r="860" spans="1:3" x14ac:dyDescent="0.25">
      <c r="A860" s="51">
        <v>2019.4230769230201</v>
      </c>
      <c r="B860" s="51">
        <v>4685.9610000000002</v>
      </c>
      <c r="C860" s="51">
        <v>3851.444</v>
      </c>
    </row>
    <row r="861" spans="1:3" x14ac:dyDescent="0.25">
      <c r="A861" s="51">
        <v>2019.4423076922501</v>
      </c>
      <c r="B861" s="51">
        <v>4690.4409999999998</v>
      </c>
      <c r="C861" s="51">
        <v>3847.645</v>
      </c>
    </row>
    <row r="862" spans="1:3" x14ac:dyDescent="0.25">
      <c r="A862" s="51">
        <v>2019.4615384614799</v>
      </c>
      <c r="B862" s="51">
        <v>4681.3509999999997</v>
      </c>
      <c r="C862" s="51">
        <v>3849.9549999999999</v>
      </c>
    </row>
    <row r="863" spans="1:3" x14ac:dyDescent="0.25">
      <c r="A863" s="51">
        <v>2019.4807692307099</v>
      </c>
      <c r="B863" s="51">
        <v>4682.68</v>
      </c>
      <c r="C863" s="51">
        <v>3844.0160000000001</v>
      </c>
    </row>
    <row r="864" spans="1:3" x14ac:dyDescent="0.25">
      <c r="A864" s="51">
        <v>2019.49999999994</v>
      </c>
      <c r="B864" s="51">
        <v>4692.6139999999996</v>
      </c>
      <c r="C864" s="51">
        <v>3826.817</v>
      </c>
    </row>
    <row r="865" spans="1:3" x14ac:dyDescent="0.25">
      <c r="A865" s="51">
        <v>2019.51923076917</v>
      </c>
      <c r="B865" s="51">
        <v>4677.4629999999997</v>
      </c>
      <c r="C865" s="51">
        <v>3813.1979999999999</v>
      </c>
    </row>
    <row r="866" spans="1:3" x14ac:dyDescent="0.25">
      <c r="A866" s="51">
        <v>2019.5384615384</v>
      </c>
      <c r="B866" s="51">
        <v>4684.3760000000002</v>
      </c>
      <c r="C866" s="51">
        <v>3815.038</v>
      </c>
    </row>
    <row r="867" spans="1:3" x14ac:dyDescent="0.25">
      <c r="A867" s="51">
        <v>2019.5576923076301</v>
      </c>
      <c r="B867" s="51">
        <v>4688.1819999999998</v>
      </c>
      <c r="C867" s="51">
        <v>3808.11</v>
      </c>
    </row>
    <row r="868" spans="1:3" x14ac:dyDescent="0.25">
      <c r="A868" s="51">
        <v>2019.5769230768601</v>
      </c>
      <c r="B868" s="51">
        <v>4685.7160000000003</v>
      </c>
      <c r="C868" s="51">
        <v>3803.4360000000001</v>
      </c>
    </row>
    <row r="869" spans="1:3" x14ac:dyDescent="0.25">
      <c r="A869" s="51">
        <v>2019.5961538460899</v>
      </c>
      <c r="B869" s="51">
        <v>4679.18</v>
      </c>
      <c r="C869" s="51">
        <v>3779.1019999999999</v>
      </c>
    </row>
    <row r="870" spans="1:3" x14ac:dyDescent="0.25">
      <c r="A870" s="51">
        <v>2019.61538461532</v>
      </c>
      <c r="B870" s="51">
        <v>4677.7510000000002</v>
      </c>
      <c r="C870" s="51">
        <v>3781.5430000000001</v>
      </c>
    </row>
    <row r="871" spans="1:3" x14ac:dyDescent="0.25">
      <c r="A871" s="51">
        <v>2019.63461538455</v>
      </c>
      <c r="B871" s="51">
        <v>4676.0770000000002</v>
      </c>
      <c r="C871" s="51">
        <v>3786.018</v>
      </c>
    </row>
    <row r="872" spans="1:3" x14ac:dyDescent="0.25">
      <c r="A872" s="51">
        <v>2019.65384615378</v>
      </c>
      <c r="B872" s="51">
        <v>4681.0010000000002</v>
      </c>
      <c r="C872" s="51">
        <v>3764.866</v>
      </c>
    </row>
    <row r="873" spans="1:3" x14ac:dyDescent="0.25">
      <c r="A873" s="51">
        <v>2019.6730769230101</v>
      </c>
      <c r="B873" s="51">
        <v>4683.7139999999999</v>
      </c>
      <c r="C873" s="51">
        <v>3759.9459999999999</v>
      </c>
    </row>
    <row r="874" spans="1:3" x14ac:dyDescent="0.25">
      <c r="A874" s="51">
        <v>2019.6923076922501</v>
      </c>
      <c r="B874" s="51">
        <v>4681.6369999999997</v>
      </c>
      <c r="C874" s="51">
        <v>3761.5079999999998</v>
      </c>
    </row>
    <row r="875" spans="1:3" x14ac:dyDescent="0.25">
      <c r="A875" s="51">
        <v>2019.7115384614799</v>
      </c>
      <c r="B875" s="51">
        <v>4674.6030000000001</v>
      </c>
      <c r="C875" s="51">
        <v>3769.6729999999998</v>
      </c>
    </row>
    <row r="876" spans="1:3" x14ac:dyDescent="0.25">
      <c r="A876" s="51">
        <v>2019.7307692307099</v>
      </c>
      <c r="B876" s="51">
        <v>4662.9780000000001</v>
      </c>
      <c r="C876" s="51">
        <v>3844.6950000000002</v>
      </c>
    </row>
    <row r="877" spans="1:3" x14ac:dyDescent="0.25">
      <c r="A877" s="51">
        <v>2019.74999999994</v>
      </c>
      <c r="B877" s="51">
        <v>4638.1040000000003</v>
      </c>
      <c r="C877" s="51">
        <v>3857.7150000000001</v>
      </c>
    </row>
    <row r="878" spans="1:3" x14ac:dyDescent="0.25">
      <c r="A878" s="51">
        <v>2019.76923076917</v>
      </c>
      <c r="B878" s="51">
        <v>4695.1109999999999</v>
      </c>
      <c r="C878" s="51">
        <v>3945.8310000000001</v>
      </c>
    </row>
    <row r="879" spans="1:3" x14ac:dyDescent="0.25">
      <c r="A879" s="51">
        <v>2019.7884615384</v>
      </c>
      <c r="B879" s="51">
        <v>4692.26</v>
      </c>
      <c r="C879" s="51">
        <v>3949.9549999999999</v>
      </c>
    </row>
    <row r="880" spans="1:3" x14ac:dyDescent="0.25">
      <c r="A880" s="51">
        <v>2019.8076923076301</v>
      </c>
      <c r="B880" s="51">
        <v>4687.1149999999998</v>
      </c>
      <c r="C880" s="51">
        <v>3966.471</v>
      </c>
    </row>
    <row r="881" spans="1:3" x14ac:dyDescent="0.25">
      <c r="A881" s="51">
        <v>2019.8269230768601</v>
      </c>
      <c r="B881" s="51">
        <v>4680.875</v>
      </c>
      <c r="C881" s="51">
        <v>3968.7</v>
      </c>
    </row>
    <row r="882" spans="1:3" x14ac:dyDescent="0.25">
      <c r="A882" s="51">
        <v>2019.8461538460899</v>
      </c>
      <c r="B882" s="51">
        <v>4676.2579999999998</v>
      </c>
      <c r="C882" s="51">
        <v>4019.8229999999999</v>
      </c>
    </row>
    <row r="883" spans="1:3" x14ac:dyDescent="0.25">
      <c r="A883" s="51">
        <v>2019.86538461532</v>
      </c>
      <c r="B883" s="51">
        <v>4684.1350000000002</v>
      </c>
      <c r="C883" s="51">
        <v>4039.4430000000002</v>
      </c>
    </row>
    <row r="884" spans="1:3" x14ac:dyDescent="0.25">
      <c r="A884" s="51">
        <v>2019.88461538455</v>
      </c>
      <c r="B884" s="51">
        <v>4691.9189999999999</v>
      </c>
      <c r="C884" s="51">
        <v>4047.8820000000001</v>
      </c>
    </row>
    <row r="885" spans="1:3" x14ac:dyDescent="0.25">
      <c r="A885" s="51">
        <v>2019.90384615378</v>
      </c>
      <c r="B885" s="51">
        <v>4696.5309999999999</v>
      </c>
      <c r="C885" s="51">
        <v>4030.2489999999998</v>
      </c>
    </row>
    <row r="886" spans="1:3" x14ac:dyDescent="0.25">
      <c r="A886" s="51">
        <v>2019.9230769230101</v>
      </c>
      <c r="B886" s="51">
        <v>4698.2910000000002</v>
      </c>
      <c r="C886" s="51">
        <v>4052.875</v>
      </c>
    </row>
    <row r="887" spans="1:3" x14ac:dyDescent="0.25">
      <c r="A887" s="51">
        <v>2019.9423076922401</v>
      </c>
      <c r="B887" s="51">
        <v>4709.2809999999999</v>
      </c>
      <c r="C887" s="51">
        <v>4065.6959999999999</v>
      </c>
    </row>
    <row r="888" spans="1:3" x14ac:dyDescent="0.25">
      <c r="A888" s="51">
        <v>2019.9615384614799</v>
      </c>
      <c r="B888" s="51">
        <v>4713.5680000000002</v>
      </c>
      <c r="C888" s="51">
        <v>4095.491</v>
      </c>
    </row>
    <row r="889" spans="1:3" x14ac:dyDescent="0.25">
      <c r="A889" s="51">
        <v>2019.9807692307099</v>
      </c>
      <c r="B889" s="51">
        <v>4682.5919999999996</v>
      </c>
      <c r="C889" s="51">
        <v>4137.0519999999997</v>
      </c>
    </row>
    <row r="890" spans="1:3" x14ac:dyDescent="0.25">
      <c r="A890" s="51">
        <v>2019.99999999994</v>
      </c>
      <c r="B890" s="51">
        <v>4691.9979999999996</v>
      </c>
      <c r="C890" s="51">
        <v>4165.5910000000003</v>
      </c>
    </row>
    <row r="891" spans="1:3" x14ac:dyDescent="0.25">
      <c r="A891" s="51">
        <v>2020.01886792446</v>
      </c>
      <c r="B891" s="51">
        <v>4664.0370000000003</v>
      </c>
      <c r="C891" s="51">
        <v>4173.6260000000002</v>
      </c>
    </row>
    <row r="892" spans="1:3" x14ac:dyDescent="0.25">
      <c r="A892" s="51">
        <v>2020.03773584899</v>
      </c>
      <c r="B892" s="51">
        <v>4655.7719999999999</v>
      </c>
      <c r="C892" s="51">
        <v>4149.5439999999999</v>
      </c>
    </row>
    <row r="893" spans="1:3" x14ac:dyDescent="0.25">
      <c r="A893" s="51">
        <v>2020.05660377352</v>
      </c>
      <c r="B893" s="51">
        <v>4660.34</v>
      </c>
      <c r="C893" s="51">
        <v>4175.8500000000004</v>
      </c>
    </row>
    <row r="894" spans="1:3" x14ac:dyDescent="0.25">
      <c r="A894" s="51">
        <v>2020.07547169805</v>
      </c>
      <c r="B894" s="51">
        <v>4674.3689999999997</v>
      </c>
      <c r="C894" s="51">
        <v>4145.9120000000003</v>
      </c>
    </row>
    <row r="895" spans="1:3" x14ac:dyDescent="0.25">
      <c r="A895" s="51">
        <v>2020.09433962258</v>
      </c>
      <c r="B895" s="51">
        <v>4671.3649999999998</v>
      </c>
      <c r="C895" s="51">
        <v>4151.63</v>
      </c>
    </row>
    <row r="896" spans="1:3" x14ac:dyDescent="0.25">
      <c r="A896" s="51">
        <v>2020.1132075471101</v>
      </c>
      <c r="B896" s="51">
        <v>4668.8999999999996</v>
      </c>
      <c r="C896" s="51">
        <v>4166.7070000000003</v>
      </c>
    </row>
    <row r="897" spans="1:3" x14ac:dyDescent="0.25">
      <c r="A897" s="51">
        <v>2020.1320754716301</v>
      </c>
      <c r="B897" s="51">
        <v>4679.7259999999997</v>
      </c>
      <c r="C897" s="51">
        <v>4182.6890000000003</v>
      </c>
    </row>
    <row r="898" spans="1:3" x14ac:dyDescent="0.25">
      <c r="A898" s="51">
        <v>2020.1509433961601</v>
      </c>
      <c r="B898" s="51">
        <v>4688.3010000000004</v>
      </c>
      <c r="C898" s="51">
        <v>4171.57</v>
      </c>
    </row>
    <row r="899" spans="1:3" x14ac:dyDescent="0.25">
      <c r="A899" s="51">
        <v>2020.1698113206901</v>
      </c>
      <c r="B899" s="51">
        <v>4691.8519999999999</v>
      </c>
      <c r="C899" s="51">
        <v>4158.6369999999997</v>
      </c>
    </row>
    <row r="900" spans="1:3" x14ac:dyDescent="0.25">
      <c r="A900" s="51">
        <v>2020.1886792452201</v>
      </c>
      <c r="B900" s="51">
        <v>4702.2139999999999</v>
      </c>
      <c r="C900" s="51">
        <v>4241.5069999999996</v>
      </c>
    </row>
    <row r="901" spans="1:3" x14ac:dyDescent="0.25">
      <c r="A901" s="51">
        <v>2020.2075471697499</v>
      </c>
      <c r="B901" s="51">
        <v>4704.2389999999996</v>
      </c>
      <c r="C901" s="51">
        <v>4311.9110000000001</v>
      </c>
    </row>
    <row r="902" spans="1:3" x14ac:dyDescent="0.25">
      <c r="A902" s="51">
        <v>2020.2264150942699</v>
      </c>
      <c r="B902" s="51">
        <v>4927.2669999999998</v>
      </c>
      <c r="C902" s="51">
        <v>4668.2120000000004</v>
      </c>
    </row>
    <row r="903" spans="1:3" x14ac:dyDescent="0.25">
      <c r="A903" s="51">
        <v>2020.2452830187999</v>
      </c>
      <c r="B903" s="51">
        <v>5062.6869999999999</v>
      </c>
      <c r="C903" s="51">
        <v>5254.2780000000002</v>
      </c>
    </row>
    <row r="904" spans="1:3" x14ac:dyDescent="0.25">
      <c r="A904" s="51">
        <v>2020.2641509433299</v>
      </c>
      <c r="B904" s="51">
        <v>5199.8220000000001</v>
      </c>
      <c r="C904" s="51">
        <v>5811.607</v>
      </c>
    </row>
    <row r="905" spans="1:3" x14ac:dyDescent="0.25">
      <c r="A905" s="51">
        <v>2020.2830188678599</v>
      </c>
      <c r="B905" s="51">
        <v>5257.49</v>
      </c>
      <c r="C905" s="51">
        <v>6083.1409999999996</v>
      </c>
    </row>
    <row r="906" spans="1:3" x14ac:dyDescent="0.25">
      <c r="A906" s="51">
        <v>2020.30188679239</v>
      </c>
      <c r="B906" s="51">
        <v>5282.9260000000004</v>
      </c>
      <c r="C906" s="51">
        <v>6367.8869999999997</v>
      </c>
    </row>
    <row r="907" spans="1:3" x14ac:dyDescent="0.25">
      <c r="A907" s="51">
        <v>2020.32075471692</v>
      </c>
      <c r="B907" s="51">
        <v>5347.0420000000004</v>
      </c>
      <c r="C907" s="51">
        <v>6573.1360000000004</v>
      </c>
    </row>
    <row r="908" spans="1:3" x14ac:dyDescent="0.25">
      <c r="A908" s="51">
        <v>2020.33962264144</v>
      </c>
      <c r="B908" s="51">
        <v>5395.1840000000002</v>
      </c>
      <c r="C908" s="51">
        <v>6655.9290000000001</v>
      </c>
    </row>
    <row r="909" spans="1:3" x14ac:dyDescent="0.25">
      <c r="A909" s="51">
        <v>2020.35849056597</v>
      </c>
      <c r="B909" s="51">
        <v>5451.0010000000002</v>
      </c>
      <c r="C909" s="51">
        <v>6721.42</v>
      </c>
    </row>
    <row r="910" spans="1:3" x14ac:dyDescent="0.25">
      <c r="A910" s="51">
        <v>2020.3773584905</v>
      </c>
      <c r="B910" s="51">
        <v>5505.5209999999997</v>
      </c>
      <c r="C910" s="51">
        <v>6934.2269999999999</v>
      </c>
    </row>
    <row r="911" spans="1:3" x14ac:dyDescent="0.25">
      <c r="A911" s="51">
        <v>2020.39622641503</v>
      </c>
      <c r="B911" s="51">
        <v>5555.2759999999998</v>
      </c>
      <c r="C911" s="51">
        <v>7037.2579999999998</v>
      </c>
    </row>
    <row r="912" spans="1:3" x14ac:dyDescent="0.25">
      <c r="A912" s="51">
        <v>2020.41509433956</v>
      </c>
      <c r="B912" s="51">
        <v>5596.07</v>
      </c>
      <c r="C912" s="51">
        <v>7097.3159999999998</v>
      </c>
    </row>
    <row r="913" spans="1:3" x14ac:dyDescent="0.25">
      <c r="A913" s="51">
        <v>2020.43396226409</v>
      </c>
      <c r="B913" s="51">
        <v>5655.4139999999998</v>
      </c>
      <c r="C913" s="51">
        <v>7165.2169999999996</v>
      </c>
    </row>
    <row r="914" spans="1:3" x14ac:dyDescent="0.25">
      <c r="A914" s="51">
        <v>2020.4528301886101</v>
      </c>
      <c r="B914" s="51">
        <v>5630.2749999999996</v>
      </c>
      <c r="C914" s="51">
        <v>7168.9359999999997</v>
      </c>
    </row>
    <row r="915" spans="1:3" x14ac:dyDescent="0.25">
      <c r="A915" s="51">
        <v>2020.4716981131401</v>
      </c>
      <c r="B915" s="51">
        <v>5636.3779999999997</v>
      </c>
      <c r="C915" s="51">
        <v>7094.69</v>
      </c>
    </row>
    <row r="916" spans="1:3" x14ac:dyDescent="0.25">
      <c r="A916" s="51">
        <v>2020.4905660376701</v>
      </c>
      <c r="B916" s="51">
        <v>6236.143</v>
      </c>
      <c r="C916" s="51">
        <v>7082.3019999999997</v>
      </c>
    </row>
    <row r="917" spans="1:3" x14ac:dyDescent="0.25">
      <c r="A917" s="51">
        <v>2020.5094339622001</v>
      </c>
      <c r="B917" s="51">
        <v>6288.9740000000002</v>
      </c>
      <c r="C917" s="51">
        <v>7009.04</v>
      </c>
    </row>
    <row r="918" spans="1:3" x14ac:dyDescent="0.25">
      <c r="A918" s="51">
        <v>2020.5283018867301</v>
      </c>
      <c r="B918" s="51">
        <v>6309.16</v>
      </c>
      <c r="C918" s="51">
        <v>6920.7160000000003</v>
      </c>
    </row>
    <row r="919" spans="1:3" x14ac:dyDescent="0.25">
      <c r="A919" s="51">
        <v>2020.5471698112499</v>
      </c>
      <c r="B919" s="51">
        <v>6322.6040000000003</v>
      </c>
      <c r="C919" s="51">
        <v>6958.6040000000003</v>
      </c>
    </row>
    <row r="920" spans="1:3" x14ac:dyDescent="0.25">
      <c r="A920" s="51">
        <v>2020.5660377357799</v>
      </c>
      <c r="B920" s="51">
        <v>6351.4189999999999</v>
      </c>
      <c r="C920" s="51">
        <v>6964.7550000000001</v>
      </c>
    </row>
    <row r="921" spans="1:3" x14ac:dyDescent="0.25">
      <c r="A921" s="51">
        <v>2020.5849056603099</v>
      </c>
      <c r="B921" s="51">
        <v>6360.8220000000001</v>
      </c>
      <c r="C921" s="51">
        <v>6949.0320000000002</v>
      </c>
    </row>
    <row r="922" spans="1:3" x14ac:dyDescent="0.25">
      <c r="A922" s="51">
        <v>2020.6037735848399</v>
      </c>
      <c r="B922" s="51">
        <v>6385.3069999999998</v>
      </c>
      <c r="C922" s="51">
        <v>6945.2370000000001</v>
      </c>
    </row>
    <row r="923" spans="1:3" x14ac:dyDescent="0.25">
      <c r="A923" s="51">
        <v>2020.6226415093699</v>
      </c>
      <c r="B923" s="51">
        <v>6404.6620000000003</v>
      </c>
      <c r="C923" s="51">
        <v>6957.277</v>
      </c>
    </row>
    <row r="924" spans="1:3" x14ac:dyDescent="0.25">
      <c r="A924" s="51">
        <v>2020.6415094339</v>
      </c>
      <c r="B924" s="51">
        <v>6424.0420000000004</v>
      </c>
      <c r="C924" s="51">
        <v>7010.6369999999997</v>
      </c>
    </row>
    <row r="925" spans="1:3" x14ac:dyDescent="0.25">
      <c r="A925" s="51">
        <v>2020.66037735842</v>
      </c>
      <c r="B925" s="51">
        <v>6440.2370000000001</v>
      </c>
      <c r="C925" s="51">
        <v>6990.4179999999997</v>
      </c>
    </row>
    <row r="926" spans="1:3" x14ac:dyDescent="0.25">
      <c r="A926" s="51">
        <v>2020.67924528295</v>
      </c>
      <c r="B926" s="51">
        <v>6458.857</v>
      </c>
      <c r="C926" s="51">
        <v>7017.4920000000002</v>
      </c>
    </row>
    <row r="927" spans="1:3" x14ac:dyDescent="0.25">
      <c r="A927" s="51">
        <v>2020.69811320748</v>
      </c>
      <c r="B927" s="51">
        <v>6474.6120000000001</v>
      </c>
      <c r="C927" s="51">
        <v>7010.6139999999996</v>
      </c>
    </row>
    <row r="928" spans="1:3" x14ac:dyDescent="0.25">
      <c r="A928" s="51">
        <v>2020.71698113201</v>
      </c>
      <c r="B928" s="51">
        <v>6502.4219999999996</v>
      </c>
      <c r="C928" s="51">
        <v>7064.4750000000004</v>
      </c>
    </row>
    <row r="929" spans="1:3" x14ac:dyDescent="0.25">
      <c r="A929" s="51">
        <v>2020.73584905654</v>
      </c>
      <c r="B929" s="51">
        <v>6534.8149999999996</v>
      </c>
      <c r="C929" s="51">
        <v>7093.1610000000001</v>
      </c>
    </row>
    <row r="930" spans="1:3" x14ac:dyDescent="0.25">
      <c r="A930" s="51">
        <v>2020.75471698106</v>
      </c>
      <c r="B930" s="51">
        <v>6705.1120000000001</v>
      </c>
      <c r="C930" s="51">
        <v>7056.1289999999999</v>
      </c>
    </row>
    <row r="931" spans="1:3" x14ac:dyDescent="0.25">
      <c r="A931" s="51">
        <v>2020.77358490559</v>
      </c>
      <c r="B931" s="51">
        <v>6725.6970000000001</v>
      </c>
      <c r="C931" s="51">
        <v>7074.6490000000003</v>
      </c>
    </row>
    <row r="932" spans="1:3" x14ac:dyDescent="0.25">
      <c r="A932" s="51">
        <v>2020.7924528301201</v>
      </c>
      <c r="B932" s="51">
        <v>6743.5249999999996</v>
      </c>
      <c r="C932" s="51">
        <v>7151.4260000000004</v>
      </c>
    </row>
    <row r="933" spans="1:3" x14ac:dyDescent="0.25">
      <c r="A933" s="51">
        <v>2020.8113207546501</v>
      </c>
      <c r="B933" s="51">
        <v>6781.8249999999998</v>
      </c>
      <c r="C933" s="51">
        <v>7177.2650000000003</v>
      </c>
    </row>
    <row r="934" spans="1:3" x14ac:dyDescent="0.25">
      <c r="A934" s="51">
        <v>2020.8301886791801</v>
      </c>
      <c r="B934" s="51">
        <v>6775.7629999999999</v>
      </c>
      <c r="C934" s="51">
        <v>7146.3059999999996</v>
      </c>
    </row>
    <row r="935" spans="1:3" x14ac:dyDescent="0.25">
      <c r="A935" s="51">
        <v>2020.8490566037101</v>
      </c>
      <c r="B935" s="51">
        <v>6796.9049999999997</v>
      </c>
      <c r="C935" s="51">
        <v>7157.4790000000003</v>
      </c>
    </row>
    <row r="936" spans="1:3" x14ac:dyDescent="0.25">
      <c r="A936" s="51">
        <v>2020.8679245282301</v>
      </c>
      <c r="B936" s="51">
        <v>6833.4830000000002</v>
      </c>
      <c r="C936" s="51">
        <v>7175.4170000000004</v>
      </c>
    </row>
    <row r="937" spans="1:3" x14ac:dyDescent="0.25">
      <c r="A937" s="51">
        <v>2020.8867924527599</v>
      </c>
      <c r="B937" s="51">
        <v>6867.8140000000003</v>
      </c>
      <c r="C937" s="51">
        <v>7243.08</v>
      </c>
    </row>
    <row r="938" spans="1:3" x14ac:dyDescent="0.25">
      <c r="A938" s="51">
        <v>2020.9056603772899</v>
      </c>
      <c r="B938" s="51">
        <v>6883.402</v>
      </c>
      <c r="C938" s="51">
        <v>7216.48</v>
      </c>
    </row>
    <row r="939" spans="1:3" x14ac:dyDescent="0.25">
      <c r="A939" s="51">
        <v>2020.9245283018199</v>
      </c>
      <c r="B939" s="51">
        <v>6923.12</v>
      </c>
      <c r="C939" s="51">
        <v>7222.4139999999998</v>
      </c>
    </row>
    <row r="940" spans="1:3" x14ac:dyDescent="0.25">
      <c r="A940" s="51">
        <v>2020.9433962263499</v>
      </c>
      <c r="B940" s="51">
        <v>6949.6319999999996</v>
      </c>
      <c r="C940" s="51">
        <v>7242.6580000000004</v>
      </c>
    </row>
    <row r="941" spans="1:3" x14ac:dyDescent="0.25">
      <c r="A941" s="51">
        <v>2020.9622641508699</v>
      </c>
      <c r="B941" s="51">
        <v>7008.8959999999997</v>
      </c>
      <c r="C941" s="51">
        <v>7362.5919999999996</v>
      </c>
    </row>
    <row r="942" spans="1:3" x14ac:dyDescent="0.25">
      <c r="A942" s="51">
        <v>2020.9811320754</v>
      </c>
      <c r="B942" s="51">
        <v>7014.6610000000001</v>
      </c>
      <c r="C942" s="51">
        <v>7404.0389999999998</v>
      </c>
    </row>
    <row r="943" spans="1:3" x14ac:dyDescent="0.25">
      <c r="A943" s="51">
        <v>2020.99999999993</v>
      </c>
      <c r="B943" s="51">
        <v>6979.3239999999996</v>
      </c>
      <c r="C943" s="51">
        <v>7363.3509999999997</v>
      </c>
    </row>
    <row r="944" spans="1:3" x14ac:dyDescent="0.25">
      <c r="A944" s="51">
        <v>2021.01923076916</v>
      </c>
      <c r="B944" s="51">
        <v>6984.7129999999997</v>
      </c>
      <c r="C944" s="51">
        <v>7334.8090000000002</v>
      </c>
    </row>
    <row r="945" spans="1:3" x14ac:dyDescent="0.25">
      <c r="A945" s="51">
        <v>2021.03846153839</v>
      </c>
      <c r="B945" s="51">
        <v>7015.6450000000004</v>
      </c>
      <c r="C945" s="51">
        <v>7333.9679999999998</v>
      </c>
    </row>
    <row r="946" spans="1:3" x14ac:dyDescent="0.25">
      <c r="A946" s="51">
        <v>2021.0576923076201</v>
      </c>
      <c r="B946" s="51">
        <v>7024.24</v>
      </c>
      <c r="C946" s="51">
        <v>7414.942</v>
      </c>
    </row>
    <row r="947" spans="1:3" x14ac:dyDescent="0.25">
      <c r="A947" s="51">
        <v>2021.0769230768501</v>
      </c>
      <c r="B947" s="51">
        <v>7033.2560000000003</v>
      </c>
      <c r="C947" s="51">
        <v>7404.9260000000004</v>
      </c>
    </row>
    <row r="948" spans="1:3" x14ac:dyDescent="0.25">
      <c r="A948" s="51">
        <v>2021.0961538460799</v>
      </c>
      <c r="B948" s="51">
        <v>7054.4719999999998</v>
      </c>
      <c r="C948" s="51">
        <v>7410.598</v>
      </c>
    </row>
    <row r="949" spans="1:3" x14ac:dyDescent="0.25">
      <c r="A949" s="51">
        <v>2021.11538461532</v>
      </c>
      <c r="B949" s="51">
        <v>7079.1350000000002</v>
      </c>
      <c r="C949" s="51">
        <v>7442.2250000000004</v>
      </c>
    </row>
    <row r="950" spans="1:3" x14ac:dyDescent="0.25">
      <c r="A950" s="51">
        <v>2021.13461538455</v>
      </c>
      <c r="B950" s="51">
        <v>7101.1589999999997</v>
      </c>
      <c r="C950" s="51">
        <v>7557.402</v>
      </c>
    </row>
    <row r="951" spans="1:3" x14ac:dyDescent="0.25">
      <c r="A951" s="51">
        <v>2021.15384615378</v>
      </c>
      <c r="B951" s="51">
        <v>7110.4870000000001</v>
      </c>
      <c r="C951" s="51">
        <v>7590.1109999999999</v>
      </c>
    </row>
    <row r="952" spans="1:3" x14ac:dyDescent="0.25">
      <c r="A952" s="51">
        <v>2021.1730769230101</v>
      </c>
      <c r="B952" s="51">
        <v>7120.3339999999998</v>
      </c>
      <c r="C952" s="51">
        <v>7557.5240000000003</v>
      </c>
    </row>
    <row r="953" spans="1:3" x14ac:dyDescent="0.25">
      <c r="A953" s="51">
        <v>2021.1923076922401</v>
      </c>
      <c r="B953" s="51">
        <v>7137.4840000000004</v>
      </c>
      <c r="C953" s="51">
        <v>7579.9009999999998</v>
      </c>
    </row>
    <row r="954" spans="1:3" x14ac:dyDescent="0.25">
      <c r="A954" s="51">
        <v>2021.2115384614699</v>
      </c>
      <c r="B954" s="51">
        <v>7162.23</v>
      </c>
      <c r="C954" s="51">
        <v>7693.5060000000003</v>
      </c>
    </row>
    <row r="955" spans="1:3" x14ac:dyDescent="0.25">
      <c r="A955" s="51">
        <v>2021.2307692306999</v>
      </c>
      <c r="B955" s="51">
        <v>7505.0209999999997</v>
      </c>
      <c r="C955" s="51">
        <v>7719.6220000000003</v>
      </c>
    </row>
    <row r="956" spans="1:3" x14ac:dyDescent="0.25">
      <c r="A956" s="51">
        <v>2021.24999999993</v>
      </c>
      <c r="B956" s="51">
        <v>7494.1109999999999</v>
      </c>
      <c r="C956" s="51">
        <v>7688.9880000000003</v>
      </c>
    </row>
    <row r="957" spans="1:3" x14ac:dyDescent="0.25">
      <c r="A957" s="51">
        <v>2021.26923076916</v>
      </c>
      <c r="B957" s="51">
        <v>7514.2669999999998</v>
      </c>
      <c r="C957" s="51">
        <v>7708.8819999999996</v>
      </c>
    </row>
    <row r="958" spans="1:3" x14ac:dyDescent="0.25">
      <c r="A958" s="51">
        <v>2021.28846153839</v>
      </c>
      <c r="B958" s="51">
        <v>7522.1989999999996</v>
      </c>
      <c r="C958" s="51">
        <v>7793.1040000000003</v>
      </c>
    </row>
    <row r="959" spans="1:3" x14ac:dyDescent="0.25">
      <c r="A959" s="51">
        <v>2021.3076923076201</v>
      </c>
      <c r="B959" s="51">
        <v>7558.28</v>
      </c>
      <c r="C959" s="51">
        <v>7820.9480000000003</v>
      </c>
    </row>
    <row r="960" spans="1:3" x14ac:dyDescent="0.25">
      <c r="A960" s="51">
        <v>2021.3269230768501</v>
      </c>
      <c r="B960" s="51">
        <v>7567.9449999999997</v>
      </c>
      <c r="C960" s="51">
        <v>7780.9620000000004</v>
      </c>
    </row>
    <row r="961" spans="1:3" x14ac:dyDescent="0.25">
      <c r="A961" s="51">
        <v>2021.3461538460799</v>
      </c>
      <c r="B961" s="51">
        <v>7588.768</v>
      </c>
      <c r="C961" s="51">
        <v>7810.4859999999999</v>
      </c>
    </row>
    <row r="962" spans="1:3" x14ac:dyDescent="0.25">
      <c r="A962" s="51">
        <v>2021.3653846153099</v>
      </c>
      <c r="B962" s="51">
        <v>7615.6940000000004</v>
      </c>
      <c r="C962" s="51">
        <v>7830.6629999999996</v>
      </c>
    </row>
    <row r="963" spans="1:3" x14ac:dyDescent="0.25">
      <c r="A963" s="51">
        <v>2021.38461538455</v>
      </c>
      <c r="B963" s="51">
        <v>7643.17</v>
      </c>
      <c r="C963" s="51">
        <v>7922.8829999999998</v>
      </c>
    </row>
    <row r="964" spans="1:3" x14ac:dyDescent="0.25">
      <c r="A964" s="51">
        <v>2021.40384615378</v>
      </c>
      <c r="B964" s="51">
        <v>7657.6289999999999</v>
      </c>
      <c r="C964" s="51">
        <v>7903.5410000000002</v>
      </c>
    </row>
    <row r="965" spans="1:3" x14ac:dyDescent="0.25">
      <c r="A965" s="51">
        <v>2021.4230769230101</v>
      </c>
      <c r="B965" s="51"/>
      <c r="C965" s="51">
        <v>7935.7030000000004</v>
      </c>
    </row>
    <row r="966" spans="1:3" x14ac:dyDescent="0.25">
      <c r="A966" s="53">
        <v>2021.99999999993</v>
      </c>
      <c r="B966" s="53"/>
      <c r="C966" s="53"/>
    </row>
  </sheetData>
  <mergeCells count="2">
    <mergeCell ref="A1:C1"/>
    <mergeCell ref="E1:F1"/>
  </mergeCells>
  <pageMargins left="0.7" right="0.7" top="0.75" bottom="0.75" header="0.3" footer="0.3"/>
  <pageSetup paperSize="9" orientation="portrait" horizontalDpi="300" verticalDpi="30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G20"/>
  <sheetViews>
    <sheetView workbookViewId="0">
      <selection sqref="A1:D1"/>
    </sheetView>
  </sheetViews>
  <sheetFormatPr defaultRowHeight="15" x14ac:dyDescent="0.25"/>
  <cols>
    <col min="1" max="1" width="11.7109375" customWidth="1"/>
    <col min="2" max="2" width="19.7109375" customWidth="1"/>
    <col min="3" max="4" width="11.7109375" customWidth="1"/>
    <col min="6" max="6" width="12.7109375" customWidth="1"/>
    <col min="7" max="7" width="30.7109375" customWidth="1"/>
  </cols>
  <sheetData>
    <row r="1" spans="1:7" ht="15.75" x14ac:dyDescent="0.25">
      <c r="A1" s="190" t="s">
        <v>52</v>
      </c>
      <c r="B1" s="191"/>
      <c r="C1" s="191"/>
      <c r="D1" s="191"/>
      <c r="F1" s="190" t="s">
        <v>53</v>
      </c>
      <c r="G1" s="191"/>
    </row>
    <row r="2" spans="1:7" x14ac:dyDescent="0.25">
      <c r="A2" s="9" t="s">
        <v>51</v>
      </c>
      <c r="B2" s="9" t="s">
        <v>95</v>
      </c>
      <c r="C2" s="9" t="s">
        <v>96</v>
      </c>
      <c r="D2" s="9" t="s">
        <v>97</v>
      </c>
      <c r="F2" s="16" t="s">
        <v>54</v>
      </c>
      <c r="G2" s="10" t="s">
        <v>15</v>
      </c>
    </row>
    <row r="3" spans="1:7" x14ac:dyDescent="0.25">
      <c r="A3" s="55">
        <v>2019.92</v>
      </c>
      <c r="B3" s="55">
        <v>100</v>
      </c>
      <c r="C3" s="55">
        <v>100</v>
      </c>
      <c r="D3" s="55">
        <v>100</v>
      </c>
      <c r="F3" s="16" t="s">
        <v>55</v>
      </c>
      <c r="G3" s="11"/>
    </row>
    <row r="4" spans="1:7" x14ac:dyDescent="0.25">
      <c r="A4" s="54">
        <v>2020</v>
      </c>
      <c r="B4" s="54">
        <v>99.343675417661103</v>
      </c>
      <c r="C4" s="54">
        <v>99.298469387755105</v>
      </c>
      <c r="D4" s="54">
        <v>98.581997533908805</v>
      </c>
      <c r="F4" s="16" t="s">
        <v>56</v>
      </c>
      <c r="G4" s="11" t="s">
        <v>98</v>
      </c>
    </row>
    <row r="5" spans="1:7" x14ac:dyDescent="0.25">
      <c r="A5" s="54">
        <v>2020.0833333333301</v>
      </c>
      <c r="B5" s="54">
        <v>101.581145584726</v>
      </c>
      <c r="C5" s="54">
        <v>100.446428571429</v>
      </c>
      <c r="D5" s="54">
        <v>102.65104808877901</v>
      </c>
      <c r="F5" s="16" t="s">
        <v>58</v>
      </c>
      <c r="G5" s="12"/>
    </row>
    <row r="6" spans="1:7" x14ac:dyDescent="0.25">
      <c r="A6" s="54">
        <v>2020.1666666666699</v>
      </c>
      <c r="B6" s="54">
        <v>99.701670644391399</v>
      </c>
      <c r="C6" s="54">
        <v>109.05612244898001</v>
      </c>
      <c r="D6" s="54">
        <v>90.351418002466104</v>
      </c>
    </row>
    <row r="7" spans="1:7" x14ac:dyDescent="0.25">
      <c r="A7" s="54">
        <v>2020.25</v>
      </c>
      <c r="B7" s="54">
        <v>95.853221957040603</v>
      </c>
      <c r="C7" s="54">
        <v>101.78571428571399</v>
      </c>
      <c r="D7" s="54">
        <v>83.600493218249099</v>
      </c>
      <c r="F7" s="17" t="str">
        <f>HYPERLINK("#'OVERZICHT'!A1", "Link naar overzicht")</f>
        <v>Link naar overzicht</v>
      </c>
    </row>
    <row r="8" spans="1:7" x14ac:dyDescent="0.25">
      <c r="A8" s="54">
        <v>2020.3333333333301</v>
      </c>
      <c r="B8" s="54">
        <v>104.98210023866299</v>
      </c>
      <c r="C8" s="54">
        <v>105.899234693878</v>
      </c>
      <c r="D8" s="54">
        <v>98.674475955610404</v>
      </c>
    </row>
    <row r="9" spans="1:7" x14ac:dyDescent="0.25">
      <c r="A9" s="54">
        <v>2020.4166666666699</v>
      </c>
      <c r="B9" s="54">
        <v>106.14558472553701</v>
      </c>
      <c r="C9" s="54">
        <v>102.646683673469</v>
      </c>
      <c r="D9" s="54">
        <v>105.887792848335</v>
      </c>
    </row>
    <row r="10" spans="1:7" x14ac:dyDescent="0.25">
      <c r="A10" s="54">
        <v>2020.5</v>
      </c>
      <c r="B10" s="54">
        <v>105.608591885442</v>
      </c>
      <c r="C10" s="54">
        <v>103.220663265306</v>
      </c>
      <c r="D10" s="54">
        <v>105.33292231812599</v>
      </c>
    </row>
    <row r="11" spans="1:7" x14ac:dyDescent="0.25">
      <c r="A11" s="54">
        <v>2020.5833333333301</v>
      </c>
      <c r="B11" s="54">
        <v>106.95107398568</v>
      </c>
      <c r="C11" s="54">
        <v>105.133928571429</v>
      </c>
      <c r="D11" s="54">
        <v>104.593094944513</v>
      </c>
    </row>
    <row r="12" spans="1:7" x14ac:dyDescent="0.25">
      <c r="A12" s="54">
        <v>2020.6666666666699</v>
      </c>
      <c r="B12" s="54">
        <v>105.07159904534601</v>
      </c>
      <c r="C12" s="54">
        <v>102.742346938776</v>
      </c>
      <c r="D12" s="54">
        <v>103.390875462392</v>
      </c>
    </row>
    <row r="13" spans="1:7" x14ac:dyDescent="0.25">
      <c r="A13" s="54">
        <v>2020.75</v>
      </c>
      <c r="B13" s="54">
        <v>104.624105011933</v>
      </c>
      <c r="C13" s="54">
        <v>103.890306122449</v>
      </c>
      <c r="D13" s="54">
        <v>99.044389642416803</v>
      </c>
    </row>
    <row r="14" spans="1:7" x14ac:dyDescent="0.25">
      <c r="A14" s="54">
        <v>2020.8333333333301</v>
      </c>
      <c r="B14" s="54">
        <v>108.204057279236</v>
      </c>
      <c r="C14" s="54">
        <v>104.46428571428601</v>
      </c>
      <c r="D14" s="54">
        <v>104.870530209618</v>
      </c>
    </row>
    <row r="15" spans="1:7" x14ac:dyDescent="0.25">
      <c r="A15" s="54">
        <v>2020.9166666666699</v>
      </c>
      <c r="B15" s="54">
        <v>96.569212410501194</v>
      </c>
      <c r="C15" s="54">
        <v>109.24744897959199</v>
      </c>
      <c r="D15" s="54">
        <v>76.387176325523996</v>
      </c>
    </row>
    <row r="16" spans="1:7" x14ac:dyDescent="0.25">
      <c r="A16" s="54">
        <v>2021</v>
      </c>
      <c r="B16" s="54">
        <v>90.841288782816207</v>
      </c>
      <c r="C16" s="54">
        <v>106.37755102040801</v>
      </c>
      <c r="D16" s="54">
        <v>61.683107274969203</v>
      </c>
    </row>
    <row r="17" spans="1:4" x14ac:dyDescent="0.25">
      <c r="A17" s="54">
        <v>2021.0833333333301</v>
      </c>
      <c r="B17" s="54">
        <v>96.390214797135997</v>
      </c>
      <c r="C17" s="54">
        <v>107.334183673469</v>
      </c>
      <c r="D17" s="54">
        <v>71.948212083847096</v>
      </c>
    </row>
    <row r="18" spans="1:4" x14ac:dyDescent="0.25">
      <c r="A18" s="54">
        <v>2021.1666666666699</v>
      </c>
      <c r="B18" s="54">
        <v>104.89260143198101</v>
      </c>
      <c r="C18" s="54">
        <v>107.525510204082</v>
      </c>
      <c r="D18" s="54">
        <v>90.906288532675703</v>
      </c>
    </row>
    <row r="19" spans="1:4" x14ac:dyDescent="0.25">
      <c r="A19" s="54">
        <v>2021.25</v>
      </c>
      <c r="B19" s="54">
        <v>104.534606205251</v>
      </c>
      <c r="C19" s="54">
        <v>105.420918367347</v>
      </c>
      <c r="D19" s="54">
        <v>92.016029593094999</v>
      </c>
    </row>
    <row r="20" spans="1:4" x14ac:dyDescent="0.25">
      <c r="A20" s="56">
        <v>2021.3333333333301</v>
      </c>
      <c r="B20" s="56"/>
      <c r="C20" s="56"/>
      <c r="D20" s="56"/>
    </row>
  </sheetData>
  <mergeCells count="2">
    <mergeCell ref="A1:D1"/>
    <mergeCell ref="F1:G1"/>
  </mergeCells>
  <pageMargins left="0.7" right="0.7" top="0.75" bottom="0.75" header="0.3" footer="0.3"/>
  <pageSetup paperSize="9" orientation="portrait" horizontalDpi="300" verticalDpi="30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E21"/>
  <sheetViews>
    <sheetView workbookViewId="0">
      <selection sqref="A1:B1"/>
    </sheetView>
  </sheetViews>
  <sheetFormatPr defaultRowHeight="15" x14ac:dyDescent="0.25"/>
  <cols>
    <col min="1" max="1" width="11.7109375" customWidth="1"/>
    <col min="2" max="2" width="31.7109375" customWidth="1"/>
    <col min="4" max="4" width="12.7109375" customWidth="1"/>
    <col min="5" max="5" width="25.7109375" customWidth="1"/>
  </cols>
  <sheetData>
    <row r="1" spans="1:5" ht="15.75" x14ac:dyDescent="0.25">
      <c r="A1" s="190" t="s">
        <v>52</v>
      </c>
      <c r="B1" s="191"/>
      <c r="D1" s="190" t="s">
        <v>53</v>
      </c>
      <c r="E1" s="191"/>
    </row>
    <row r="2" spans="1:5" x14ac:dyDescent="0.25">
      <c r="A2" s="9" t="s">
        <v>51</v>
      </c>
      <c r="B2" s="9" t="s">
        <v>99</v>
      </c>
      <c r="D2" s="16" t="s">
        <v>54</v>
      </c>
      <c r="E2" s="10" t="s">
        <v>16</v>
      </c>
    </row>
    <row r="3" spans="1:5" x14ac:dyDescent="0.25">
      <c r="A3" s="58">
        <v>2019.75</v>
      </c>
      <c r="B3" s="58">
        <v>8996</v>
      </c>
      <c r="D3" s="16" t="s">
        <v>55</v>
      </c>
      <c r="E3" s="11"/>
    </row>
    <row r="4" spans="1:5" x14ac:dyDescent="0.25">
      <c r="A4" s="57">
        <v>2019.8333333333301</v>
      </c>
      <c r="B4" s="57">
        <v>8995</v>
      </c>
      <c r="D4" s="16" t="s">
        <v>56</v>
      </c>
      <c r="E4" s="11" t="s">
        <v>100</v>
      </c>
    </row>
    <row r="5" spans="1:5" x14ac:dyDescent="0.25">
      <c r="A5" s="57">
        <v>2019.9166666666699</v>
      </c>
      <c r="B5" s="57">
        <v>9028</v>
      </c>
      <c r="D5" s="16" t="s">
        <v>58</v>
      </c>
      <c r="E5" s="12"/>
    </row>
    <row r="6" spans="1:5" x14ac:dyDescent="0.25">
      <c r="A6" s="57">
        <v>2020</v>
      </c>
      <c r="B6" s="57">
        <v>9059</v>
      </c>
    </row>
    <row r="7" spans="1:5" x14ac:dyDescent="0.25">
      <c r="A7" s="57">
        <v>2020.0833333333301</v>
      </c>
      <c r="B7" s="57">
        <v>9057</v>
      </c>
      <c r="D7" s="17" t="str">
        <f>HYPERLINK("#'OVERZICHT'!A1", "Link naar overzicht")</f>
        <v>Link naar overzicht</v>
      </c>
    </row>
    <row r="8" spans="1:5" x14ac:dyDescent="0.25">
      <c r="A8" s="57">
        <v>2020.1666666666699</v>
      </c>
      <c r="B8" s="57">
        <v>9040</v>
      </c>
    </row>
    <row r="9" spans="1:5" x14ac:dyDescent="0.25">
      <c r="A9" s="57">
        <v>2020.25</v>
      </c>
      <c r="B9" s="57">
        <v>8880</v>
      </c>
    </row>
    <row r="10" spans="1:5" x14ac:dyDescent="0.25">
      <c r="A10" s="57">
        <v>2020.3333333333301</v>
      </c>
      <c r="B10" s="57">
        <v>8856</v>
      </c>
    </row>
    <row r="11" spans="1:5" x14ac:dyDescent="0.25">
      <c r="A11" s="57">
        <v>2020.4166666666699</v>
      </c>
      <c r="B11" s="57">
        <v>8901</v>
      </c>
    </row>
    <row r="12" spans="1:5" x14ac:dyDescent="0.25">
      <c r="A12" s="57">
        <v>2020.5</v>
      </c>
      <c r="B12" s="57">
        <v>8905</v>
      </c>
    </row>
    <row r="13" spans="1:5" x14ac:dyDescent="0.25">
      <c r="A13" s="57">
        <v>2020.5833333333301</v>
      </c>
      <c r="B13" s="57">
        <v>8909</v>
      </c>
    </row>
    <row r="14" spans="1:5" x14ac:dyDescent="0.25">
      <c r="A14" s="57">
        <v>2020.6666666666699</v>
      </c>
      <c r="B14" s="57">
        <v>8906</v>
      </c>
    </row>
    <row r="15" spans="1:5" x14ac:dyDescent="0.25">
      <c r="A15" s="57">
        <v>2020.75</v>
      </c>
      <c r="B15" s="57">
        <v>8946</v>
      </c>
    </row>
    <row r="16" spans="1:5" x14ac:dyDescent="0.25">
      <c r="A16" s="57">
        <v>2020.8333333333301</v>
      </c>
      <c r="B16" s="57">
        <v>8975</v>
      </c>
    </row>
    <row r="17" spans="1:2" x14ac:dyDescent="0.25">
      <c r="A17" s="57">
        <v>2020.9166666666699</v>
      </c>
      <c r="B17" s="57">
        <v>8979</v>
      </c>
    </row>
    <row r="18" spans="1:2" x14ac:dyDescent="0.25">
      <c r="A18" s="57">
        <v>2021</v>
      </c>
      <c r="B18" s="57">
        <v>9004</v>
      </c>
    </row>
    <row r="19" spans="1:2" x14ac:dyDescent="0.25">
      <c r="A19" s="57">
        <v>2021.0833333333301</v>
      </c>
      <c r="B19" s="57">
        <v>9024</v>
      </c>
    </row>
    <row r="20" spans="1:2" x14ac:dyDescent="0.25">
      <c r="A20" s="57">
        <v>2021.1666666666699</v>
      </c>
      <c r="B20" s="57">
        <v>9003</v>
      </c>
    </row>
    <row r="21" spans="1:2" x14ac:dyDescent="0.25">
      <c r="A21" s="59">
        <v>2021.25</v>
      </c>
      <c r="B21" s="59">
        <v>9007</v>
      </c>
    </row>
  </sheetData>
  <mergeCells count="2">
    <mergeCell ref="A1:B1"/>
    <mergeCell ref="D1:E1"/>
  </mergeCells>
  <pageMargins left="0.7" right="0.7" top="0.75" bottom="0.75" header="0.3" footer="0.3"/>
  <pageSetup paperSize="9" orientation="portrait" horizontalDpi="300" verticalDpi="30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H210"/>
  <sheetViews>
    <sheetView workbookViewId="0">
      <selection sqref="A1:E1"/>
    </sheetView>
  </sheetViews>
  <sheetFormatPr defaultRowHeight="15" x14ac:dyDescent="0.25"/>
  <cols>
    <col min="1" max="1" width="11.7109375" customWidth="1"/>
    <col min="2" max="4" width="14.7109375" customWidth="1"/>
    <col min="5" max="5" width="21.7109375" customWidth="1"/>
    <col min="7" max="7" width="12.7109375" customWidth="1"/>
    <col min="8" max="8" width="43.7109375" customWidth="1"/>
  </cols>
  <sheetData>
    <row r="1" spans="1:8" ht="15.75" x14ac:dyDescent="0.25">
      <c r="A1" s="190" t="s">
        <v>52</v>
      </c>
      <c r="B1" s="191"/>
      <c r="C1" s="191"/>
      <c r="D1" s="191"/>
      <c r="E1" s="191"/>
      <c r="G1" s="190" t="s">
        <v>53</v>
      </c>
      <c r="H1" s="191"/>
    </row>
    <row r="2" spans="1:8" x14ac:dyDescent="0.25">
      <c r="A2" s="9" t="s">
        <v>51</v>
      </c>
      <c r="B2" s="9" t="s">
        <v>101</v>
      </c>
      <c r="C2" s="9" t="s">
        <v>102</v>
      </c>
      <c r="D2" s="9" t="s">
        <v>103</v>
      </c>
      <c r="E2" s="9" t="s">
        <v>104</v>
      </c>
      <c r="G2" s="16" t="s">
        <v>54</v>
      </c>
      <c r="H2" s="10" t="s">
        <v>17</v>
      </c>
    </row>
    <row r="3" spans="1:8" x14ac:dyDescent="0.25">
      <c r="A3" s="61">
        <v>2004</v>
      </c>
      <c r="B3" s="61">
        <v>-47</v>
      </c>
      <c r="C3" s="61">
        <v>-80</v>
      </c>
      <c r="D3" s="61">
        <v>61</v>
      </c>
      <c r="E3" s="61">
        <v>-68</v>
      </c>
      <c r="G3" s="16" t="s">
        <v>55</v>
      </c>
      <c r="H3" s="11"/>
    </row>
    <row r="4" spans="1:8" x14ac:dyDescent="0.25">
      <c r="A4" s="60">
        <v>2004.0833333333301</v>
      </c>
      <c r="B4" s="60">
        <v>-43</v>
      </c>
      <c r="C4" s="60">
        <v>-65</v>
      </c>
      <c r="D4" s="60">
        <v>44</v>
      </c>
      <c r="E4" s="60">
        <v>-63</v>
      </c>
      <c r="G4" s="16" t="s">
        <v>56</v>
      </c>
      <c r="H4" s="11" t="s">
        <v>105</v>
      </c>
    </row>
    <row r="5" spans="1:8" x14ac:dyDescent="0.25">
      <c r="A5" s="60">
        <v>2004.1666666666699</v>
      </c>
      <c r="B5" s="60">
        <v>-50</v>
      </c>
      <c r="C5" s="60">
        <v>-54</v>
      </c>
      <c r="D5" s="60">
        <v>53</v>
      </c>
      <c r="E5" s="60">
        <v>-51</v>
      </c>
      <c r="G5" s="16" t="s">
        <v>58</v>
      </c>
      <c r="H5" s="12"/>
    </row>
    <row r="6" spans="1:8" x14ac:dyDescent="0.25">
      <c r="A6" s="60">
        <v>2004.25</v>
      </c>
      <c r="B6" s="60">
        <v>-55</v>
      </c>
      <c r="C6" s="60">
        <v>-44</v>
      </c>
      <c r="D6" s="60">
        <v>63</v>
      </c>
      <c r="E6" s="60">
        <v>-38</v>
      </c>
    </row>
    <row r="7" spans="1:8" x14ac:dyDescent="0.25">
      <c r="A7" s="60">
        <v>2004.3333333333301</v>
      </c>
      <c r="B7" s="60">
        <v>-49</v>
      </c>
      <c r="C7" s="60">
        <v>-53</v>
      </c>
      <c r="D7" s="60">
        <v>66</v>
      </c>
      <c r="E7" s="60">
        <v>-36</v>
      </c>
      <c r="G7" s="17" t="str">
        <f>HYPERLINK("#'OVERZICHT'!A1", "Link naar overzicht")</f>
        <v>Link naar overzicht</v>
      </c>
    </row>
    <row r="8" spans="1:8" x14ac:dyDescent="0.25">
      <c r="A8" s="60">
        <v>2004.4166666666699</v>
      </c>
      <c r="B8" s="60">
        <v>-48</v>
      </c>
      <c r="C8" s="60">
        <v>-50</v>
      </c>
      <c r="D8" s="60">
        <v>69</v>
      </c>
      <c r="E8" s="60">
        <v>-28</v>
      </c>
    </row>
    <row r="9" spans="1:8" x14ac:dyDescent="0.25">
      <c r="A9" s="60">
        <v>2004.5</v>
      </c>
      <c r="B9" s="60">
        <v>-41</v>
      </c>
      <c r="C9" s="60">
        <v>-40</v>
      </c>
      <c r="D9" s="60">
        <v>68</v>
      </c>
      <c r="E9" s="60">
        <v>-13</v>
      </c>
    </row>
    <row r="10" spans="1:8" x14ac:dyDescent="0.25">
      <c r="A10" s="60">
        <v>2004.5833333333301</v>
      </c>
      <c r="B10" s="60">
        <v>-45</v>
      </c>
      <c r="C10" s="60">
        <v>-41</v>
      </c>
      <c r="D10" s="60">
        <v>54</v>
      </c>
      <c r="E10" s="60">
        <v>-32</v>
      </c>
    </row>
    <row r="11" spans="1:8" x14ac:dyDescent="0.25">
      <c r="A11" s="60">
        <v>2004.6666666666699</v>
      </c>
      <c r="B11" s="60">
        <v>-44</v>
      </c>
      <c r="C11" s="60">
        <v>-34</v>
      </c>
      <c r="D11" s="60">
        <v>63</v>
      </c>
      <c r="E11" s="60">
        <v>-15</v>
      </c>
    </row>
    <row r="12" spans="1:8" x14ac:dyDescent="0.25">
      <c r="A12" s="60">
        <v>2004.75</v>
      </c>
      <c r="B12" s="60">
        <v>-51</v>
      </c>
      <c r="C12" s="60">
        <v>-32</v>
      </c>
      <c r="D12" s="60">
        <v>75</v>
      </c>
      <c r="E12" s="60">
        <v>-7</v>
      </c>
    </row>
    <row r="13" spans="1:8" x14ac:dyDescent="0.25">
      <c r="A13" s="60">
        <v>2004.8333333333301</v>
      </c>
      <c r="B13" s="60">
        <v>-42</v>
      </c>
      <c r="C13" s="60">
        <v>-37</v>
      </c>
      <c r="D13" s="60">
        <v>86</v>
      </c>
      <c r="E13" s="60">
        <v>7</v>
      </c>
    </row>
    <row r="14" spans="1:8" x14ac:dyDescent="0.25">
      <c r="A14" s="60">
        <v>2004.9166666666699</v>
      </c>
      <c r="B14" s="60">
        <v>-29</v>
      </c>
      <c r="C14" s="60">
        <v>-32</v>
      </c>
      <c r="D14" s="60">
        <v>88</v>
      </c>
      <c r="E14" s="60">
        <v>28</v>
      </c>
    </row>
    <row r="15" spans="1:8" x14ac:dyDescent="0.25">
      <c r="A15" s="60">
        <v>2005</v>
      </c>
      <c r="B15" s="60">
        <v>-31</v>
      </c>
      <c r="C15" s="60">
        <v>-43</v>
      </c>
      <c r="D15" s="60">
        <v>84</v>
      </c>
      <c r="E15" s="60">
        <v>11</v>
      </c>
    </row>
    <row r="16" spans="1:8" x14ac:dyDescent="0.25">
      <c r="A16" s="60">
        <v>2005.0833333333301</v>
      </c>
      <c r="B16" s="60">
        <v>-31</v>
      </c>
      <c r="C16" s="60">
        <v>-51</v>
      </c>
      <c r="D16" s="60">
        <v>93</v>
      </c>
      <c r="E16" s="60">
        <v>11</v>
      </c>
    </row>
    <row r="17" spans="1:5" x14ac:dyDescent="0.25">
      <c r="A17" s="60">
        <v>2005.1666666666699</v>
      </c>
      <c r="B17" s="60">
        <v>-18</v>
      </c>
      <c r="C17" s="60">
        <v>-44</v>
      </c>
      <c r="D17" s="60">
        <v>96</v>
      </c>
      <c r="E17" s="60">
        <v>33</v>
      </c>
    </row>
    <row r="18" spans="1:5" x14ac:dyDescent="0.25">
      <c r="A18" s="60">
        <v>2005.25</v>
      </c>
      <c r="B18" s="60">
        <v>-10</v>
      </c>
      <c r="C18" s="60">
        <v>-42</v>
      </c>
      <c r="D18" s="60">
        <v>100</v>
      </c>
      <c r="E18" s="60">
        <v>49</v>
      </c>
    </row>
    <row r="19" spans="1:5" x14ac:dyDescent="0.25">
      <c r="A19" s="60">
        <v>2005.3333333333301</v>
      </c>
      <c r="B19" s="60">
        <v>-18</v>
      </c>
      <c r="C19" s="60">
        <v>-33</v>
      </c>
      <c r="D19" s="60">
        <v>100</v>
      </c>
      <c r="E19" s="60">
        <v>49</v>
      </c>
    </row>
    <row r="20" spans="1:5" x14ac:dyDescent="0.25">
      <c r="A20" s="60">
        <v>2005.4166666666699</v>
      </c>
      <c r="B20" s="60">
        <v>-5</v>
      </c>
      <c r="C20" s="60">
        <v>-33</v>
      </c>
      <c r="D20" s="60">
        <v>106</v>
      </c>
      <c r="E20" s="60">
        <v>68</v>
      </c>
    </row>
    <row r="21" spans="1:5" x14ac:dyDescent="0.25">
      <c r="A21" s="60">
        <v>2005.5</v>
      </c>
      <c r="B21" s="60">
        <v>-9</v>
      </c>
      <c r="C21" s="60">
        <v>-54</v>
      </c>
      <c r="D21" s="60">
        <v>96</v>
      </c>
      <c r="E21" s="60">
        <v>33</v>
      </c>
    </row>
    <row r="22" spans="1:5" x14ac:dyDescent="0.25">
      <c r="A22" s="60">
        <v>2005.5833333333301</v>
      </c>
      <c r="B22" s="60">
        <v>-2</v>
      </c>
      <c r="C22" s="60">
        <v>-38</v>
      </c>
      <c r="D22" s="60">
        <v>103</v>
      </c>
      <c r="E22" s="60">
        <v>62</v>
      </c>
    </row>
    <row r="23" spans="1:5" x14ac:dyDescent="0.25">
      <c r="A23" s="60">
        <v>2005.6666666666699</v>
      </c>
      <c r="B23" s="60">
        <v>16</v>
      </c>
      <c r="C23" s="60">
        <v>-34</v>
      </c>
      <c r="D23" s="60">
        <v>111</v>
      </c>
      <c r="E23" s="60">
        <v>92</v>
      </c>
    </row>
    <row r="24" spans="1:5" x14ac:dyDescent="0.25">
      <c r="A24" s="60">
        <v>2005.75</v>
      </c>
      <c r="B24" s="60">
        <v>21</v>
      </c>
      <c r="C24" s="60">
        <v>-29</v>
      </c>
      <c r="D24" s="60">
        <v>98</v>
      </c>
      <c r="E24" s="60">
        <v>89</v>
      </c>
    </row>
    <row r="25" spans="1:5" x14ac:dyDescent="0.25">
      <c r="A25" s="60">
        <v>2005.8333333333301</v>
      </c>
      <c r="B25" s="60">
        <v>18</v>
      </c>
      <c r="C25" s="60">
        <v>-18</v>
      </c>
      <c r="D25" s="60">
        <v>89</v>
      </c>
      <c r="E25" s="60">
        <v>89</v>
      </c>
    </row>
    <row r="26" spans="1:5" x14ac:dyDescent="0.25">
      <c r="A26" s="60">
        <v>2005.9166666666599</v>
      </c>
      <c r="B26" s="60">
        <v>23</v>
      </c>
      <c r="C26" s="60">
        <v>-8</v>
      </c>
      <c r="D26" s="60">
        <v>83</v>
      </c>
      <c r="E26" s="60">
        <v>98</v>
      </c>
    </row>
    <row r="27" spans="1:5" x14ac:dyDescent="0.25">
      <c r="A27" s="60">
        <v>2006</v>
      </c>
      <c r="B27" s="60">
        <v>22</v>
      </c>
      <c r="C27" s="60">
        <v>12</v>
      </c>
      <c r="D27" s="60">
        <v>81</v>
      </c>
      <c r="E27" s="60">
        <v>116</v>
      </c>
    </row>
    <row r="28" spans="1:5" x14ac:dyDescent="0.25">
      <c r="A28" s="60">
        <v>2006.0833333333301</v>
      </c>
      <c r="B28" s="60">
        <v>17</v>
      </c>
      <c r="C28" s="60">
        <v>16</v>
      </c>
      <c r="D28" s="60">
        <v>74</v>
      </c>
      <c r="E28" s="60">
        <v>108</v>
      </c>
    </row>
    <row r="29" spans="1:5" x14ac:dyDescent="0.25">
      <c r="A29" s="60">
        <v>2006.1666666666599</v>
      </c>
      <c r="B29" s="60">
        <v>19</v>
      </c>
      <c r="C29" s="60">
        <v>12</v>
      </c>
      <c r="D29" s="60">
        <v>73</v>
      </c>
      <c r="E29" s="60">
        <v>106</v>
      </c>
    </row>
    <row r="30" spans="1:5" x14ac:dyDescent="0.25">
      <c r="A30" s="60">
        <v>2006.25</v>
      </c>
      <c r="B30" s="60">
        <v>15</v>
      </c>
      <c r="C30" s="60">
        <v>11</v>
      </c>
      <c r="D30" s="60">
        <v>70</v>
      </c>
      <c r="E30" s="60">
        <v>96</v>
      </c>
    </row>
    <row r="31" spans="1:5" x14ac:dyDescent="0.25">
      <c r="A31" s="60">
        <v>2006.3333333333301</v>
      </c>
      <c r="B31" s="60">
        <v>17</v>
      </c>
      <c r="C31" s="60">
        <v>-6</v>
      </c>
      <c r="D31" s="60">
        <v>66</v>
      </c>
      <c r="E31" s="60">
        <v>77</v>
      </c>
    </row>
    <row r="32" spans="1:5" x14ac:dyDescent="0.25">
      <c r="A32" s="60">
        <v>2006.4166666666599</v>
      </c>
      <c r="B32" s="60">
        <v>24</v>
      </c>
      <c r="C32" s="60">
        <v>7</v>
      </c>
      <c r="D32" s="60">
        <v>72</v>
      </c>
      <c r="E32" s="60">
        <v>102</v>
      </c>
    </row>
    <row r="33" spans="1:5" x14ac:dyDescent="0.25">
      <c r="A33" s="60">
        <v>2006.5</v>
      </c>
      <c r="B33" s="60">
        <v>34</v>
      </c>
      <c r="C33" s="60">
        <v>14</v>
      </c>
      <c r="D33" s="60">
        <v>71</v>
      </c>
      <c r="E33" s="60">
        <v>118</v>
      </c>
    </row>
    <row r="34" spans="1:5" x14ac:dyDescent="0.25">
      <c r="A34" s="60">
        <v>2006.5833333333301</v>
      </c>
      <c r="B34" s="60">
        <v>33</v>
      </c>
      <c r="C34" s="60">
        <v>13</v>
      </c>
      <c r="D34" s="60">
        <v>76</v>
      </c>
      <c r="E34" s="60">
        <v>123</v>
      </c>
    </row>
    <row r="35" spans="1:5" x14ac:dyDescent="0.25">
      <c r="A35" s="60">
        <v>2006.6666666666599</v>
      </c>
      <c r="B35" s="60">
        <v>29</v>
      </c>
      <c r="C35" s="60">
        <v>10</v>
      </c>
      <c r="D35" s="60">
        <v>81</v>
      </c>
      <c r="E35" s="60">
        <v>120</v>
      </c>
    </row>
    <row r="36" spans="1:5" x14ac:dyDescent="0.25">
      <c r="A36" s="60">
        <v>2006.75</v>
      </c>
      <c r="B36" s="60">
        <v>34</v>
      </c>
      <c r="C36" s="60">
        <v>13</v>
      </c>
      <c r="D36" s="60">
        <v>86</v>
      </c>
      <c r="E36" s="60">
        <v>133</v>
      </c>
    </row>
    <row r="37" spans="1:5" x14ac:dyDescent="0.25">
      <c r="A37" s="60">
        <v>2006.8333333333301</v>
      </c>
      <c r="B37" s="60">
        <v>36</v>
      </c>
      <c r="C37" s="60">
        <v>16</v>
      </c>
      <c r="D37" s="60">
        <v>106</v>
      </c>
      <c r="E37" s="60">
        <v>157</v>
      </c>
    </row>
    <row r="38" spans="1:5" x14ac:dyDescent="0.25">
      <c r="A38" s="60">
        <v>2006.9166666666599</v>
      </c>
      <c r="B38" s="60">
        <v>38</v>
      </c>
      <c r="C38" s="60">
        <v>11</v>
      </c>
      <c r="D38" s="60">
        <v>125</v>
      </c>
      <c r="E38" s="60">
        <v>174</v>
      </c>
    </row>
    <row r="39" spans="1:5" x14ac:dyDescent="0.25">
      <c r="A39" s="60">
        <v>2007</v>
      </c>
      <c r="B39" s="60">
        <v>43</v>
      </c>
      <c r="C39" s="60">
        <v>3</v>
      </c>
      <c r="D39" s="60">
        <v>134</v>
      </c>
      <c r="E39" s="60">
        <v>179</v>
      </c>
    </row>
    <row r="40" spans="1:5" x14ac:dyDescent="0.25">
      <c r="A40" s="60">
        <v>2007.0833333333301</v>
      </c>
      <c r="B40" s="60">
        <v>53</v>
      </c>
      <c r="C40" s="60">
        <v>4</v>
      </c>
      <c r="D40" s="60">
        <v>149</v>
      </c>
      <c r="E40" s="60">
        <v>205</v>
      </c>
    </row>
    <row r="41" spans="1:5" x14ac:dyDescent="0.25">
      <c r="A41" s="60">
        <v>2007.1666666666599</v>
      </c>
      <c r="B41" s="60">
        <v>55</v>
      </c>
      <c r="C41" s="60">
        <v>7</v>
      </c>
      <c r="D41" s="60">
        <v>169</v>
      </c>
      <c r="E41" s="60">
        <v>230</v>
      </c>
    </row>
    <row r="42" spans="1:5" x14ac:dyDescent="0.25">
      <c r="A42" s="60">
        <v>2007.25</v>
      </c>
      <c r="B42" s="60">
        <v>58</v>
      </c>
      <c r="C42" s="60">
        <v>16</v>
      </c>
      <c r="D42" s="60">
        <v>169</v>
      </c>
      <c r="E42" s="60">
        <v>243</v>
      </c>
    </row>
    <row r="43" spans="1:5" x14ac:dyDescent="0.25">
      <c r="A43" s="60">
        <v>2007.3333333333301</v>
      </c>
      <c r="B43" s="60">
        <v>63</v>
      </c>
      <c r="C43" s="60">
        <v>23</v>
      </c>
      <c r="D43" s="60">
        <v>167</v>
      </c>
      <c r="E43" s="60">
        <v>253</v>
      </c>
    </row>
    <row r="44" spans="1:5" x14ac:dyDescent="0.25">
      <c r="A44" s="60">
        <v>2007.4166666666599</v>
      </c>
      <c r="B44" s="60">
        <v>63</v>
      </c>
      <c r="C44" s="60">
        <v>23</v>
      </c>
      <c r="D44" s="60">
        <v>174</v>
      </c>
      <c r="E44" s="60">
        <v>260</v>
      </c>
    </row>
    <row r="45" spans="1:5" x14ac:dyDescent="0.25">
      <c r="A45" s="60">
        <v>2007.5</v>
      </c>
      <c r="B45" s="60">
        <v>54</v>
      </c>
      <c r="C45" s="60">
        <v>21</v>
      </c>
      <c r="D45" s="60">
        <v>175</v>
      </c>
      <c r="E45" s="60">
        <v>251</v>
      </c>
    </row>
    <row r="46" spans="1:5" x14ac:dyDescent="0.25">
      <c r="A46" s="60">
        <v>2007.5833333333301</v>
      </c>
      <c r="B46" s="60">
        <v>64</v>
      </c>
      <c r="C46" s="60">
        <v>14</v>
      </c>
      <c r="D46" s="60">
        <v>187</v>
      </c>
      <c r="E46" s="60">
        <v>265</v>
      </c>
    </row>
    <row r="47" spans="1:5" x14ac:dyDescent="0.25">
      <c r="A47" s="60">
        <v>2007.6666666666599</v>
      </c>
      <c r="B47" s="60">
        <v>72</v>
      </c>
      <c r="C47" s="60">
        <v>7</v>
      </c>
      <c r="D47" s="60">
        <v>175</v>
      </c>
      <c r="E47" s="60">
        <v>254</v>
      </c>
    </row>
    <row r="48" spans="1:5" x14ac:dyDescent="0.25">
      <c r="A48" s="60">
        <v>2007.75</v>
      </c>
      <c r="B48" s="60">
        <v>70</v>
      </c>
      <c r="C48" s="60">
        <v>5</v>
      </c>
      <c r="D48" s="60">
        <v>172</v>
      </c>
      <c r="E48" s="60">
        <v>247</v>
      </c>
    </row>
    <row r="49" spans="1:5" x14ac:dyDescent="0.25">
      <c r="A49" s="60">
        <v>2007.8333333333301</v>
      </c>
      <c r="B49" s="60">
        <v>59</v>
      </c>
      <c r="C49" s="60">
        <v>0</v>
      </c>
      <c r="D49" s="60">
        <v>157</v>
      </c>
      <c r="E49" s="60">
        <v>217</v>
      </c>
    </row>
    <row r="50" spans="1:5" x14ac:dyDescent="0.25">
      <c r="A50" s="60">
        <v>2007.9166666666599</v>
      </c>
      <c r="B50" s="60">
        <v>58</v>
      </c>
      <c r="C50" s="60">
        <v>-2</v>
      </c>
      <c r="D50" s="60">
        <v>142</v>
      </c>
      <c r="E50" s="60">
        <v>198</v>
      </c>
    </row>
    <row r="51" spans="1:5" x14ac:dyDescent="0.25">
      <c r="A51" s="60">
        <v>2008</v>
      </c>
      <c r="B51" s="60">
        <v>61</v>
      </c>
      <c r="C51" s="60">
        <v>4</v>
      </c>
      <c r="D51" s="60">
        <v>152</v>
      </c>
      <c r="E51" s="60">
        <v>216</v>
      </c>
    </row>
    <row r="52" spans="1:5" x14ac:dyDescent="0.25">
      <c r="A52" s="60">
        <v>2008.0833333333301</v>
      </c>
      <c r="B52" s="60">
        <v>58</v>
      </c>
      <c r="C52" s="60">
        <v>10</v>
      </c>
      <c r="D52" s="60">
        <v>161</v>
      </c>
      <c r="E52" s="60">
        <v>229</v>
      </c>
    </row>
    <row r="53" spans="1:5" x14ac:dyDescent="0.25">
      <c r="A53" s="60">
        <v>2008.1666666666599</v>
      </c>
      <c r="B53" s="60">
        <v>51</v>
      </c>
      <c r="C53" s="60">
        <v>9</v>
      </c>
      <c r="D53" s="60">
        <v>141</v>
      </c>
      <c r="E53" s="60">
        <v>201</v>
      </c>
    </row>
    <row r="54" spans="1:5" x14ac:dyDescent="0.25">
      <c r="A54" s="60">
        <v>2008.25</v>
      </c>
      <c r="B54" s="60">
        <v>50</v>
      </c>
      <c r="C54" s="60">
        <v>6</v>
      </c>
      <c r="D54" s="60">
        <v>150</v>
      </c>
      <c r="E54" s="60">
        <v>207</v>
      </c>
    </row>
    <row r="55" spans="1:5" x14ac:dyDescent="0.25">
      <c r="A55" s="60">
        <v>2008.3333333333301</v>
      </c>
      <c r="B55" s="60">
        <v>47</v>
      </c>
      <c r="C55" s="60">
        <v>10</v>
      </c>
      <c r="D55" s="60">
        <v>158</v>
      </c>
      <c r="E55" s="60">
        <v>215</v>
      </c>
    </row>
    <row r="56" spans="1:5" x14ac:dyDescent="0.25">
      <c r="A56" s="60">
        <v>2008.4166666666599</v>
      </c>
      <c r="B56" s="60">
        <v>37</v>
      </c>
      <c r="C56" s="60">
        <v>3</v>
      </c>
      <c r="D56" s="60">
        <v>138</v>
      </c>
      <c r="E56" s="60">
        <v>180</v>
      </c>
    </row>
    <row r="57" spans="1:5" x14ac:dyDescent="0.25">
      <c r="A57" s="60">
        <v>2008.5</v>
      </c>
      <c r="B57" s="60">
        <v>45</v>
      </c>
      <c r="C57" s="60">
        <v>5</v>
      </c>
      <c r="D57" s="60">
        <v>144</v>
      </c>
      <c r="E57" s="60">
        <v>194</v>
      </c>
    </row>
    <row r="58" spans="1:5" x14ac:dyDescent="0.25">
      <c r="A58" s="60">
        <v>2008.5833333333301</v>
      </c>
      <c r="B58" s="60">
        <v>30</v>
      </c>
      <c r="C58" s="60">
        <v>9</v>
      </c>
      <c r="D58" s="60">
        <v>132</v>
      </c>
      <c r="E58" s="60">
        <v>171</v>
      </c>
    </row>
    <row r="59" spans="1:5" x14ac:dyDescent="0.25">
      <c r="A59" s="60">
        <v>2008.6666666666599</v>
      </c>
      <c r="B59" s="60">
        <v>18</v>
      </c>
      <c r="C59" s="60">
        <v>6</v>
      </c>
      <c r="D59" s="60">
        <v>134</v>
      </c>
      <c r="E59" s="60">
        <v>158</v>
      </c>
    </row>
    <row r="60" spans="1:5" x14ac:dyDescent="0.25">
      <c r="A60" s="60">
        <v>2008.75</v>
      </c>
      <c r="B60" s="60">
        <v>14</v>
      </c>
      <c r="C60" s="60">
        <v>4</v>
      </c>
      <c r="D60" s="60">
        <v>143</v>
      </c>
      <c r="E60" s="60">
        <v>161</v>
      </c>
    </row>
    <row r="61" spans="1:5" x14ac:dyDescent="0.25">
      <c r="A61" s="60">
        <v>2008.8333333333301</v>
      </c>
      <c r="B61" s="60">
        <v>20</v>
      </c>
      <c r="C61" s="60">
        <v>2</v>
      </c>
      <c r="D61" s="60">
        <v>155</v>
      </c>
      <c r="E61" s="60">
        <v>177</v>
      </c>
    </row>
    <row r="62" spans="1:5" x14ac:dyDescent="0.25">
      <c r="A62" s="60">
        <v>2008.9166666666599</v>
      </c>
      <c r="B62" s="60">
        <v>22</v>
      </c>
      <c r="C62" s="60">
        <v>-5</v>
      </c>
      <c r="D62" s="60">
        <v>151</v>
      </c>
      <c r="E62" s="60">
        <v>167</v>
      </c>
    </row>
    <row r="63" spans="1:5" x14ac:dyDescent="0.25">
      <c r="A63" s="60">
        <v>2009</v>
      </c>
      <c r="B63" s="60">
        <v>17</v>
      </c>
      <c r="C63" s="60">
        <v>-13</v>
      </c>
      <c r="D63" s="60">
        <v>148</v>
      </c>
      <c r="E63" s="60">
        <v>152</v>
      </c>
    </row>
    <row r="64" spans="1:5" x14ac:dyDescent="0.25">
      <c r="A64" s="60">
        <v>2009.0833333333301</v>
      </c>
      <c r="B64" s="60">
        <v>21</v>
      </c>
      <c r="C64" s="60">
        <v>-31</v>
      </c>
      <c r="D64" s="60">
        <v>138</v>
      </c>
      <c r="E64" s="60">
        <v>129</v>
      </c>
    </row>
    <row r="65" spans="1:5" x14ac:dyDescent="0.25">
      <c r="A65" s="60">
        <v>2009.1666666666599</v>
      </c>
      <c r="B65" s="60">
        <v>12</v>
      </c>
      <c r="C65" s="60">
        <v>-39</v>
      </c>
      <c r="D65" s="60">
        <v>139</v>
      </c>
      <c r="E65" s="60">
        <v>112</v>
      </c>
    </row>
    <row r="66" spans="1:5" x14ac:dyDescent="0.25">
      <c r="A66" s="60">
        <v>2009.25</v>
      </c>
      <c r="B66" s="60">
        <v>3</v>
      </c>
      <c r="C66" s="60">
        <v>-66</v>
      </c>
      <c r="D66" s="60">
        <v>116</v>
      </c>
      <c r="E66" s="60">
        <v>51</v>
      </c>
    </row>
    <row r="67" spans="1:5" x14ac:dyDescent="0.25">
      <c r="A67" s="60">
        <v>2009.3333333333301</v>
      </c>
      <c r="B67" s="60">
        <v>-3</v>
      </c>
      <c r="C67" s="60">
        <v>-76</v>
      </c>
      <c r="D67" s="60">
        <v>115</v>
      </c>
      <c r="E67" s="60">
        <v>36</v>
      </c>
    </row>
    <row r="68" spans="1:5" x14ac:dyDescent="0.25">
      <c r="A68" s="60">
        <v>2009.4166666666599</v>
      </c>
      <c r="B68" s="60">
        <v>-15</v>
      </c>
      <c r="C68" s="60">
        <v>-89</v>
      </c>
      <c r="D68" s="60">
        <v>112</v>
      </c>
      <c r="E68" s="60">
        <v>7</v>
      </c>
    </row>
    <row r="69" spans="1:5" x14ac:dyDescent="0.25">
      <c r="A69" s="60">
        <v>2009.49999999999</v>
      </c>
      <c r="B69" s="60">
        <v>-28</v>
      </c>
      <c r="C69" s="60">
        <v>-100</v>
      </c>
      <c r="D69" s="60">
        <v>107</v>
      </c>
      <c r="E69" s="60">
        <v>-21</v>
      </c>
    </row>
    <row r="70" spans="1:5" x14ac:dyDescent="0.25">
      <c r="A70" s="60">
        <v>2009.5833333333301</v>
      </c>
      <c r="B70" s="60">
        <v>-28</v>
      </c>
      <c r="C70" s="60">
        <v>-111</v>
      </c>
      <c r="D70" s="60">
        <v>94</v>
      </c>
      <c r="E70" s="60">
        <v>-45</v>
      </c>
    </row>
    <row r="71" spans="1:5" x14ac:dyDescent="0.25">
      <c r="A71" s="60">
        <v>2009.6666666666599</v>
      </c>
      <c r="B71" s="60">
        <v>-28</v>
      </c>
      <c r="C71" s="60">
        <v>-112</v>
      </c>
      <c r="D71" s="60">
        <v>87</v>
      </c>
      <c r="E71" s="60">
        <v>-53</v>
      </c>
    </row>
    <row r="72" spans="1:5" x14ac:dyDescent="0.25">
      <c r="A72" s="60">
        <v>2009.74999999999</v>
      </c>
      <c r="B72" s="60">
        <v>-39</v>
      </c>
      <c r="C72" s="60">
        <v>-122</v>
      </c>
      <c r="D72" s="60">
        <v>73</v>
      </c>
      <c r="E72" s="60">
        <v>-88</v>
      </c>
    </row>
    <row r="73" spans="1:5" x14ac:dyDescent="0.25">
      <c r="A73" s="60">
        <v>2009.8333333333301</v>
      </c>
      <c r="B73" s="60">
        <v>-48</v>
      </c>
      <c r="C73" s="60">
        <v>-132</v>
      </c>
      <c r="D73" s="60">
        <v>59</v>
      </c>
      <c r="E73" s="60">
        <v>-121</v>
      </c>
    </row>
    <row r="74" spans="1:5" x14ac:dyDescent="0.25">
      <c r="A74" s="60">
        <v>2009.9166666666599</v>
      </c>
      <c r="B74" s="60">
        <v>-50</v>
      </c>
      <c r="C74" s="60">
        <v>-134</v>
      </c>
      <c r="D74" s="60">
        <v>60</v>
      </c>
      <c r="E74" s="60">
        <v>-123</v>
      </c>
    </row>
    <row r="75" spans="1:5" x14ac:dyDescent="0.25">
      <c r="A75" s="60">
        <v>2009.99999999999</v>
      </c>
      <c r="B75" s="60">
        <v>-59</v>
      </c>
      <c r="C75" s="60">
        <v>-140</v>
      </c>
      <c r="D75" s="60">
        <v>43</v>
      </c>
      <c r="E75" s="60">
        <v>-156</v>
      </c>
    </row>
    <row r="76" spans="1:5" x14ac:dyDescent="0.25">
      <c r="A76" s="60">
        <v>2010.0833333333301</v>
      </c>
      <c r="B76" s="60">
        <v>-65</v>
      </c>
      <c r="C76" s="60">
        <v>-147</v>
      </c>
      <c r="D76" s="60">
        <v>34</v>
      </c>
      <c r="E76" s="60">
        <v>-179</v>
      </c>
    </row>
    <row r="77" spans="1:5" x14ac:dyDescent="0.25">
      <c r="A77" s="60">
        <v>2010.1666666666599</v>
      </c>
      <c r="B77" s="60">
        <v>-62</v>
      </c>
      <c r="C77" s="60">
        <v>-148</v>
      </c>
      <c r="D77" s="60">
        <v>23</v>
      </c>
      <c r="E77" s="60">
        <v>-188</v>
      </c>
    </row>
    <row r="78" spans="1:5" x14ac:dyDescent="0.25">
      <c r="A78" s="60">
        <v>2010.24999999999</v>
      </c>
      <c r="B78" s="60">
        <v>-56</v>
      </c>
      <c r="C78" s="60">
        <v>-123</v>
      </c>
      <c r="D78" s="60">
        <v>45</v>
      </c>
      <c r="E78" s="60">
        <v>-133</v>
      </c>
    </row>
    <row r="79" spans="1:5" x14ac:dyDescent="0.25">
      <c r="A79" s="60">
        <v>2010.3333333333301</v>
      </c>
      <c r="B79" s="60">
        <v>-50</v>
      </c>
      <c r="C79" s="60">
        <v>-110</v>
      </c>
      <c r="D79" s="60">
        <v>52</v>
      </c>
      <c r="E79" s="60">
        <v>-109</v>
      </c>
    </row>
    <row r="80" spans="1:5" x14ac:dyDescent="0.25">
      <c r="A80" s="60">
        <v>2010.4166666666599</v>
      </c>
      <c r="B80" s="60">
        <v>-45</v>
      </c>
      <c r="C80" s="60">
        <v>-109</v>
      </c>
      <c r="D80" s="60">
        <v>53</v>
      </c>
      <c r="E80" s="60">
        <v>-101</v>
      </c>
    </row>
    <row r="81" spans="1:5" x14ac:dyDescent="0.25">
      <c r="A81" s="60">
        <v>2010.49999999999</v>
      </c>
      <c r="B81" s="60">
        <v>-31</v>
      </c>
      <c r="C81" s="60">
        <v>-99</v>
      </c>
      <c r="D81" s="60">
        <v>62</v>
      </c>
      <c r="E81" s="60">
        <v>-67</v>
      </c>
    </row>
    <row r="82" spans="1:5" x14ac:dyDescent="0.25">
      <c r="A82" s="60">
        <v>2010.5833333333301</v>
      </c>
      <c r="B82" s="60">
        <v>-30</v>
      </c>
      <c r="C82" s="60">
        <v>-92</v>
      </c>
      <c r="D82" s="60">
        <v>66</v>
      </c>
      <c r="E82" s="60">
        <v>-56</v>
      </c>
    </row>
    <row r="83" spans="1:5" x14ac:dyDescent="0.25">
      <c r="A83" s="60">
        <v>2010.6666666666599</v>
      </c>
      <c r="B83" s="60">
        <v>-26</v>
      </c>
      <c r="C83" s="60">
        <v>-83</v>
      </c>
      <c r="D83" s="60">
        <v>63</v>
      </c>
      <c r="E83" s="60">
        <v>-46</v>
      </c>
    </row>
    <row r="84" spans="1:5" x14ac:dyDescent="0.25">
      <c r="A84" s="60">
        <v>2010.74999999999</v>
      </c>
      <c r="B84" s="60">
        <v>-20</v>
      </c>
      <c r="C84" s="60">
        <v>-67</v>
      </c>
      <c r="D84" s="60">
        <v>69</v>
      </c>
      <c r="E84" s="60">
        <v>-18</v>
      </c>
    </row>
    <row r="85" spans="1:5" x14ac:dyDescent="0.25">
      <c r="A85" s="60">
        <v>2010.8333333333301</v>
      </c>
      <c r="B85" s="60">
        <v>-9</v>
      </c>
      <c r="C85" s="60">
        <v>-57</v>
      </c>
      <c r="D85" s="60">
        <v>77</v>
      </c>
      <c r="E85" s="60">
        <v>11</v>
      </c>
    </row>
    <row r="86" spans="1:5" x14ac:dyDescent="0.25">
      <c r="A86" s="60">
        <v>2010.9166666666599</v>
      </c>
      <c r="B86" s="60">
        <v>-13</v>
      </c>
      <c r="C86" s="60">
        <v>-51</v>
      </c>
      <c r="D86" s="60">
        <v>77</v>
      </c>
      <c r="E86" s="60">
        <v>12</v>
      </c>
    </row>
    <row r="87" spans="1:5" x14ac:dyDescent="0.25">
      <c r="A87" s="60">
        <v>2010.99999999999</v>
      </c>
      <c r="B87" s="60">
        <v>-11</v>
      </c>
      <c r="C87" s="60">
        <v>-53</v>
      </c>
      <c r="D87" s="60">
        <v>64</v>
      </c>
      <c r="E87" s="60">
        <v>1</v>
      </c>
    </row>
    <row r="88" spans="1:5" x14ac:dyDescent="0.25">
      <c r="A88" s="60">
        <v>2011.0833333333301</v>
      </c>
      <c r="B88" s="60">
        <v>2</v>
      </c>
      <c r="C88" s="60">
        <v>-50</v>
      </c>
      <c r="D88" s="60">
        <v>65</v>
      </c>
      <c r="E88" s="60">
        <v>17</v>
      </c>
    </row>
    <row r="89" spans="1:5" x14ac:dyDescent="0.25">
      <c r="A89" s="60">
        <v>2011.1666666666599</v>
      </c>
      <c r="B89" s="60">
        <v>0</v>
      </c>
      <c r="C89" s="60">
        <v>-55</v>
      </c>
      <c r="D89" s="60">
        <v>63</v>
      </c>
      <c r="E89" s="60">
        <v>9</v>
      </c>
    </row>
    <row r="90" spans="1:5" x14ac:dyDescent="0.25">
      <c r="A90" s="60">
        <v>2011.24999999999</v>
      </c>
      <c r="B90" s="60">
        <v>2</v>
      </c>
      <c r="C90" s="60">
        <v>-69</v>
      </c>
      <c r="D90" s="60">
        <v>48</v>
      </c>
      <c r="E90" s="60">
        <v>-18</v>
      </c>
    </row>
    <row r="91" spans="1:5" x14ac:dyDescent="0.25">
      <c r="A91" s="60">
        <v>2011.3333333333301</v>
      </c>
      <c r="B91" s="60">
        <v>5</v>
      </c>
      <c r="C91" s="60">
        <v>-88</v>
      </c>
      <c r="D91" s="60">
        <v>40</v>
      </c>
      <c r="E91" s="60">
        <v>-42</v>
      </c>
    </row>
    <row r="92" spans="1:5" x14ac:dyDescent="0.25">
      <c r="A92" s="60">
        <v>2011.4166666666599</v>
      </c>
      <c r="B92" s="60">
        <v>18</v>
      </c>
      <c r="C92" s="60">
        <v>-82</v>
      </c>
      <c r="D92" s="60">
        <v>63</v>
      </c>
      <c r="E92" s="60">
        <v>-2</v>
      </c>
    </row>
    <row r="93" spans="1:5" x14ac:dyDescent="0.25">
      <c r="A93" s="60">
        <v>2011.49999999999</v>
      </c>
      <c r="B93" s="60">
        <v>5</v>
      </c>
      <c r="C93" s="60">
        <v>-94</v>
      </c>
      <c r="D93" s="60">
        <v>57</v>
      </c>
      <c r="E93" s="60">
        <v>-34</v>
      </c>
    </row>
    <row r="94" spans="1:5" x14ac:dyDescent="0.25">
      <c r="A94" s="60">
        <v>2011.5833333333301</v>
      </c>
      <c r="B94" s="60">
        <v>19</v>
      </c>
      <c r="C94" s="60">
        <v>-98</v>
      </c>
      <c r="D94" s="60">
        <v>68</v>
      </c>
      <c r="E94" s="60">
        <v>-11</v>
      </c>
    </row>
    <row r="95" spans="1:5" x14ac:dyDescent="0.25">
      <c r="A95" s="60">
        <v>2011.6666666666599</v>
      </c>
      <c r="B95" s="60">
        <v>28</v>
      </c>
      <c r="C95" s="60">
        <v>-87</v>
      </c>
      <c r="D95" s="60">
        <v>79</v>
      </c>
      <c r="E95" s="60">
        <v>20</v>
      </c>
    </row>
    <row r="96" spans="1:5" x14ac:dyDescent="0.25">
      <c r="A96" s="60">
        <v>2011.74999999999</v>
      </c>
      <c r="B96" s="60">
        <v>32</v>
      </c>
      <c r="C96" s="60">
        <v>-95</v>
      </c>
      <c r="D96" s="60">
        <v>84</v>
      </c>
      <c r="E96" s="60">
        <v>20</v>
      </c>
    </row>
    <row r="97" spans="1:5" x14ac:dyDescent="0.25">
      <c r="A97" s="60">
        <v>2011.8333333333301</v>
      </c>
      <c r="B97" s="60">
        <v>32</v>
      </c>
      <c r="C97" s="60">
        <v>-94</v>
      </c>
      <c r="D97" s="60">
        <v>84</v>
      </c>
      <c r="E97" s="60">
        <v>22</v>
      </c>
    </row>
    <row r="98" spans="1:5" x14ac:dyDescent="0.25">
      <c r="A98" s="60">
        <v>2011.9166666666599</v>
      </c>
      <c r="B98" s="60">
        <v>32</v>
      </c>
      <c r="C98" s="60">
        <v>-87</v>
      </c>
      <c r="D98" s="60">
        <v>94</v>
      </c>
      <c r="E98" s="60">
        <v>40</v>
      </c>
    </row>
    <row r="99" spans="1:5" x14ac:dyDescent="0.25">
      <c r="A99" s="60">
        <v>2011.99999999999</v>
      </c>
      <c r="B99" s="60">
        <v>31</v>
      </c>
      <c r="C99" s="60">
        <v>-88</v>
      </c>
      <c r="D99" s="60">
        <v>107</v>
      </c>
      <c r="E99" s="60">
        <v>49</v>
      </c>
    </row>
    <row r="100" spans="1:5" x14ac:dyDescent="0.25">
      <c r="A100" s="60">
        <v>2012.0833333333301</v>
      </c>
      <c r="B100" s="60">
        <v>9</v>
      </c>
      <c r="C100" s="60">
        <v>-70</v>
      </c>
      <c r="D100" s="60">
        <v>105</v>
      </c>
      <c r="E100" s="60">
        <v>45</v>
      </c>
    </row>
    <row r="101" spans="1:5" x14ac:dyDescent="0.25">
      <c r="A101" s="60">
        <v>2012.1666666666599</v>
      </c>
      <c r="B101" s="60">
        <v>15</v>
      </c>
      <c r="C101" s="60">
        <v>-66</v>
      </c>
      <c r="D101" s="60">
        <v>114</v>
      </c>
      <c r="E101" s="60">
        <v>63</v>
      </c>
    </row>
    <row r="102" spans="1:5" x14ac:dyDescent="0.25">
      <c r="A102" s="60">
        <v>2012.24999999999</v>
      </c>
      <c r="B102" s="60">
        <v>13</v>
      </c>
      <c r="C102" s="60">
        <v>-68</v>
      </c>
      <c r="D102" s="60">
        <v>120</v>
      </c>
      <c r="E102" s="60">
        <v>65</v>
      </c>
    </row>
    <row r="103" spans="1:5" x14ac:dyDescent="0.25">
      <c r="A103" s="60">
        <v>2012.3333333333301</v>
      </c>
      <c r="B103" s="60">
        <v>9</v>
      </c>
      <c r="C103" s="60">
        <v>-43</v>
      </c>
      <c r="D103" s="60">
        <v>123</v>
      </c>
      <c r="E103" s="60">
        <v>89</v>
      </c>
    </row>
    <row r="104" spans="1:5" x14ac:dyDescent="0.25">
      <c r="A104" s="60">
        <v>2012.4166666666599</v>
      </c>
      <c r="B104" s="60">
        <v>-4</v>
      </c>
      <c r="C104" s="60">
        <v>-36</v>
      </c>
      <c r="D104" s="60">
        <v>99</v>
      </c>
      <c r="E104" s="60">
        <v>59</v>
      </c>
    </row>
    <row r="105" spans="1:5" x14ac:dyDescent="0.25">
      <c r="A105" s="60">
        <v>2012.49999999999</v>
      </c>
      <c r="B105" s="60">
        <v>6</v>
      </c>
      <c r="C105" s="60">
        <v>-33</v>
      </c>
      <c r="D105" s="60">
        <v>94</v>
      </c>
      <c r="E105" s="60">
        <v>68</v>
      </c>
    </row>
    <row r="106" spans="1:5" x14ac:dyDescent="0.25">
      <c r="A106" s="60">
        <v>2012.5833333333301</v>
      </c>
      <c r="B106" s="60">
        <v>4</v>
      </c>
      <c r="C106" s="60">
        <v>-13</v>
      </c>
      <c r="D106" s="60">
        <v>89</v>
      </c>
      <c r="E106" s="60">
        <v>80</v>
      </c>
    </row>
    <row r="107" spans="1:5" x14ac:dyDescent="0.25">
      <c r="A107" s="60">
        <v>2012.6666666666599</v>
      </c>
      <c r="B107" s="60">
        <v>-8</v>
      </c>
      <c r="C107" s="60">
        <v>-12</v>
      </c>
      <c r="D107" s="60">
        <v>73</v>
      </c>
      <c r="E107" s="60">
        <v>53</v>
      </c>
    </row>
    <row r="108" spans="1:5" x14ac:dyDescent="0.25">
      <c r="A108" s="60">
        <v>2012.74999999999</v>
      </c>
      <c r="B108" s="60">
        <v>-5</v>
      </c>
      <c r="C108" s="60">
        <v>-14</v>
      </c>
      <c r="D108" s="60">
        <v>59</v>
      </c>
      <c r="E108" s="60">
        <v>40</v>
      </c>
    </row>
    <row r="109" spans="1:5" x14ac:dyDescent="0.25">
      <c r="A109" s="60">
        <v>2012.8333333333301</v>
      </c>
      <c r="B109" s="60">
        <v>-8</v>
      </c>
      <c r="C109" s="60">
        <v>-25</v>
      </c>
      <c r="D109" s="60">
        <v>45</v>
      </c>
      <c r="E109" s="60">
        <v>12</v>
      </c>
    </row>
    <row r="110" spans="1:5" x14ac:dyDescent="0.25">
      <c r="A110" s="60">
        <v>2012.9166666666599</v>
      </c>
      <c r="B110" s="60">
        <v>-7</v>
      </c>
      <c r="C110" s="60">
        <v>-38</v>
      </c>
      <c r="D110" s="60">
        <v>33</v>
      </c>
      <c r="E110" s="60">
        <v>-12</v>
      </c>
    </row>
    <row r="111" spans="1:5" x14ac:dyDescent="0.25">
      <c r="A111" s="60">
        <v>2012.99999999999</v>
      </c>
      <c r="B111" s="60">
        <v>-4</v>
      </c>
      <c r="C111" s="60">
        <v>-48</v>
      </c>
      <c r="D111" s="60">
        <v>32</v>
      </c>
      <c r="E111" s="60">
        <v>-19</v>
      </c>
    </row>
    <row r="112" spans="1:5" x14ac:dyDescent="0.25">
      <c r="A112" s="60">
        <v>2013.0833333333301</v>
      </c>
      <c r="B112" s="60">
        <v>1</v>
      </c>
      <c r="C112" s="60">
        <v>-66</v>
      </c>
      <c r="D112" s="60">
        <v>37</v>
      </c>
      <c r="E112" s="60">
        <v>-28</v>
      </c>
    </row>
    <row r="113" spans="1:5" x14ac:dyDescent="0.25">
      <c r="A113" s="60">
        <v>2013.1666666666599</v>
      </c>
      <c r="B113" s="60">
        <v>-1</v>
      </c>
      <c r="C113" s="60">
        <v>-57</v>
      </c>
      <c r="D113" s="60">
        <v>36</v>
      </c>
      <c r="E113" s="60">
        <v>-23</v>
      </c>
    </row>
    <row r="114" spans="1:5" x14ac:dyDescent="0.25">
      <c r="A114" s="60">
        <v>2013.24999999999</v>
      </c>
      <c r="B114" s="60">
        <v>0</v>
      </c>
      <c r="C114" s="60">
        <v>-56</v>
      </c>
      <c r="D114" s="60">
        <v>22</v>
      </c>
      <c r="E114" s="60">
        <v>-36</v>
      </c>
    </row>
    <row r="115" spans="1:5" x14ac:dyDescent="0.25">
      <c r="A115" s="60">
        <v>2013.3333333333201</v>
      </c>
      <c r="B115" s="60">
        <v>0</v>
      </c>
      <c r="C115" s="60">
        <v>-70</v>
      </c>
      <c r="D115" s="60">
        <v>11</v>
      </c>
      <c r="E115" s="60">
        <v>-59</v>
      </c>
    </row>
    <row r="116" spans="1:5" x14ac:dyDescent="0.25">
      <c r="A116" s="60">
        <v>2013.4166666666599</v>
      </c>
      <c r="B116" s="60">
        <v>2</v>
      </c>
      <c r="C116" s="60">
        <v>-81</v>
      </c>
      <c r="D116" s="60">
        <v>15</v>
      </c>
      <c r="E116" s="60">
        <v>-64</v>
      </c>
    </row>
    <row r="117" spans="1:5" x14ac:dyDescent="0.25">
      <c r="A117" s="60">
        <v>2013.49999999999</v>
      </c>
      <c r="B117" s="60">
        <v>-11</v>
      </c>
      <c r="C117" s="60">
        <v>-77</v>
      </c>
      <c r="D117" s="60">
        <v>17</v>
      </c>
      <c r="E117" s="60">
        <v>-70</v>
      </c>
    </row>
    <row r="118" spans="1:5" x14ac:dyDescent="0.25">
      <c r="A118" s="60">
        <v>2013.5833333333201</v>
      </c>
      <c r="B118" s="60">
        <v>-20</v>
      </c>
      <c r="C118" s="60">
        <v>-96</v>
      </c>
      <c r="D118" s="60">
        <v>18</v>
      </c>
      <c r="E118" s="60">
        <v>-98</v>
      </c>
    </row>
    <row r="119" spans="1:5" x14ac:dyDescent="0.25">
      <c r="A119" s="60">
        <v>2013.6666666666599</v>
      </c>
      <c r="B119" s="60">
        <v>-21</v>
      </c>
      <c r="C119" s="60">
        <v>-108</v>
      </c>
      <c r="D119" s="60">
        <v>36</v>
      </c>
      <c r="E119" s="60">
        <v>-93</v>
      </c>
    </row>
    <row r="120" spans="1:5" x14ac:dyDescent="0.25">
      <c r="A120" s="60">
        <v>2013.74999999999</v>
      </c>
      <c r="B120" s="60">
        <v>-19</v>
      </c>
      <c r="C120" s="60">
        <v>-107</v>
      </c>
      <c r="D120" s="60">
        <v>46</v>
      </c>
      <c r="E120" s="60">
        <v>-78</v>
      </c>
    </row>
    <row r="121" spans="1:5" x14ac:dyDescent="0.25">
      <c r="A121" s="60">
        <v>2013.8333333333201</v>
      </c>
      <c r="B121" s="60">
        <v>-21</v>
      </c>
      <c r="C121" s="60">
        <v>-90</v>
      </c>
      <c r="D121" s="60">
        <v>39</v>
      </c>
      <c r="E121" s="60">
        <v>-72</v>
      </c>
    </row>
    <row r="122" spans="1:5" x14ac:dyDescent="0.25">
      <c r="A122" s="60">
        <v>2013.9166666666599</v>
      </c>
      <c r="B122" s="60">
        <v>-29</v>
      </c>
      <c r="C122" s="60">
        <v>-99</v>
      </c>
      <c r="D122" s="60">
        <v>17</v>
      </c>
      <c r="E122" s="60">
        <v>-111</v>
      </c>
    </row>
    <row r="123" spans="1:5" x14ac:dyDescent="0.25">
      <c r="A123" s="60">
        <v>2013.99999999999</v>
      </c>
      <c r="B123" s="60">
        <v>-33</v>
      </c>
      <c r="C123" s="60">
        <v>-90</v>
      </c>
      <c r="D123" s="60">
        <v>24</v>
      </c>
      <c r="E123" s="60">
        <v>-99</v>
      </c>
    </row>
    <row r="124" spans="1:5" x14ac:dyDescent="0.25">
      <c r="A124" s="60">
        <v>2014.0833333333201</v>
      </c>
      <c r="B124" s="60">
        <v>-35</v>
      </c>
      <c r="C124" s="60">
        <v>-86</v>
      </c>
      <c r="D124" s="60">
        <v>23</v>
      </c>
      <c r="E124" s="60">
        <v>-99</v>
      </c>
    </row>
    <row r="125" spans="1:5" x14ac:dyDescent="0.25">
      <c r="A125" s="60">
        <v>2014.1666666666599</v>
      </c>
      <c r="B125" s="60">
        <v>-44</v>
      </c>
      <c r="C125" s="60">
        <v>-98</v>
      </c>
      <c r="D125" s="60">
        <v>10</v>
      </c>
      <c r="E125" s="60">
        <v>-132</v>
      </c>
    </row>
    <row r="126" spans="1:5" x14ac:dyDescent="0.25">
      <c r="A126" s="60">
        <v>2014.24999999999</v>
      </c>
      <c r="B126" s="60">
        <v>-45</v>
      </c>
      <c r="C126" s="60">
        <v>-84</v>
      </c>
      <c r="D126" s="60">
        <v>18</v>
      </c>
      <c r="E126" s="60">
        <v>-110</v>
      </c>
    </row>
    <row r="127" spans="1:5" x14ac:dyDescent="0.25">
      <c r="A127" s="60">
        <v>2014.3333333333201</v>
      </c>
      <c r="B127" s="60">
        <v>-40</v>
      </c>
      <c r="C127" s="60">
        <v>-70</v>
      </c>
      <c r="D127" s="60">
        <v>32</v>
      </c>
      <c r="E127" s="60">
        <v>-78</v>
      </c>
    </row>
    <row r="128" spans="1:5" x14ac:dyDescent="0.25">
      <c r="A128" s="60">
        <v>2014.4166666666599</v>
      </c>
      <c r="B128" s="60">
        <v>-38</v>
      </c>
      <c r="C128" s="60">
        <v>-67</v>
      </c>
      <c r="D128" s="60">
        <v>31</v>
      </c>
      <c r="E128" s="60">
        <v>-73</v>
      </c>
    </row>
    <row r="129" spans="1:5" x14ac:dyDescent="0.25">
      <c r="A129" s="60">
        <v>2014.49999999999</v>
      </c>
      <c r="B129" s="60">
        <v>-19</v>
      </c>
      <c r="C129" s="60">
        <v>-63</v>
      </c>
      <c r="D129" s="60">
        <v>42</v>
      </c>
      <c r="E129" s="60">
        <v>-41</v>
      </c>
    </row>
    <row r="130" spans="1:5" x14ac:dyDescent="0.25">
      <c r="A130" s="60">
        <v>2014.5833333333201</v>
      </c>
      <c r="B130" s="60">
        <v>-20</v>
      </c>
      <c r="C130" s="60">
        <v>-59</v>
      </c>
      <c r="D130" s="60">
        <v>51</v>
      </c>
      <c r="E130" s="60">
        <v>-27</v>
      </c>
    </row>
    <row r="131" spans="1:5" x14ac:dyDescent="0.25">
      <c r="A131" s="60">
        <v>2014.6666666666599</v>
      </c>
      <c r="B131" s="60">
        <v>-11</v>
      </c>
      <c r="C131" s="60">
        <v>-61</v>
      </c>
      <c r="D131" s="60">
        <v>40</v>
      </c>
      <c r="E131" s="60">
        <v>-32</v>
      </c>
    </row>
    <row r="132" spans="1:5" x14ac:dyDescent="0.25">
      <c r="A132" s="60">
        <v>2014.74999999999</v>
      </c>
      <c r="B132" s="60">
        <v>-11</v>
      </c>
      <c r="C132" s="60">
        <v>-42</v>
      </c>
      <c r="D132" s="60">
        <v>45</v>
      </c>
      <c r="E132" s="60">
        <v>-10</v>
      </c>
    </row>
    <row r="133" spans="1:5" x14ac:dyDescent="0.25">
      <c r="A133" s="60">
        <v>2014.8333333333201</v>
      </c>
      <c r="B133" s="60">
        <v>0</v>
      </c>
      <c r="C133" s="60">
        <v>-52</v>
      </c>
      <c r="D133" s="60">
        <v>57</v>
      </c>
      <c r="E133" s="60">
        <v>6</v>
      </c>
    </row>
    <row r="134" spans="1:5" x14ac:dyDescent="0.25">
      <c r="A134" s="60">
        <v>2014.9166666666599</v>
      </c>
      <c r="B134" s="60">
        <v>8</v>
      </c>
      <c r="C134" s="60">
        <v>-44</v>
      </c>
      <c r="D134" s="60">
        <v>79</v>
      </c>
      <c r="E134" s="60">
        <v>44</v>
      </c>
    </row>
    <row r="135" spans="1:5" x14ac:dyDescent="0.25">
      <c r="A135" s="60">
        <v>2014.99999999999</v>
      </c>
      <c r="B135" s="60">
        <v>30</v>
      </c>
      <c r="C135" s="60">
        <v>-30</v>
      </c>
      <c r="D135" s="60">
        <v>74</v>
      </c>
      <c r="E135" s="60">
        <v>74</v>
      </c>
    </row>
    <row r="136" spans="1:5" x14ac:dyDescent="0.25">
      <c r="A136" s="60">
        <v>2015.0833333333201</v>
      </c>
      <c r="B136" s="60">
        <v>45</v>
      </c>
      <c r="C136" s="60">
        <v>-34</v>
      </c>
      <c r="D136" s="60">
        <v>72</v>
      </c>
      <c r="E136" s="60">
        <v>83</v>
      </c>
    </row>
    <row r="137" spans="1:5" x14ac:dyDescent="0.25">
      <c r="A137" s="60">
        <v>2015.1666666666599</v>
      </c>
      <c r="B137" s="60">
        <v>63</v>
      </c>
      <c r="C137" s="60">
        <v>-29</v>
      </c>
      <c r="D137" s="60">
        <v>80</v>
      </c>
      <c r="E137" s="60">
        <v>115</v>
      </c>
    </row>
    <row r="138" spans="1:5" x14ac:dyDescent="0.25">
      <c r="A138" s="60">
        <v>2015.24999999999</v>
      </c>
      <c r="B138" s="60">
        <v>65</v>
      </c>
      <c r="C138" s="60">
        <v>-39</v>
      </c>
      <c r="D138" s="60">
        <v>88</v>
      </c>
      <c r="E138" s="60">
        <v>114</v>
      </c>
    </row>
    <row r="139" spans="1:5" x14ac:dyDescent="0.25">
      <c r="A139" s="60">
        <v>2015.3333333333201</v>
      </c>
      <c r="B139" s="60">
        <v>61</v>
      </c>
      <c r="C139" s="60">
        <v>-41</v>
      </c>
      <c r="D139" s="60">
        <v>82</v>
      </c>
      <c r="E139" s="60">
        <v>103</v>
      </c>
    </row>
    <row r="140" spans="1:5" x14ac:dyDescent="0.25">
      <c r="A140" s="60">
        <v>2015.4166666666599</v>
      </c>
      <c r="B140" s="60">
        <v>63</v>
      </c>
      <c r="C140" s="60">
        <v>-37</v>
      </c>
      <c r="D140" s="60">
        <v>83</v>
      </c>
      <c r="E140" s="60">
        <v>109</v>
      </c>
    </row>
    <row r="141" spans="1:5" x14ac:dyDescent="0.25">
      <c r="A141" s="60">
        <v>2015.49999999999</v>
      </c>
      <c r="B141" s="60">
        <v>48</v>
      </c>
      <c r="C141" s="60">
        <v>-31</v>
      </c>
      <c r="D141" s="60">
        <v>76</v>
      </c>
      <c r="E141" s="60">
        <v>93</v>
      </c>
    </row>
    <row r="142" spans="1:5" x14ac:dyDescent="0.25">
      <c r="A142" s="60">
        <v>2015.5833333333201</v>
      </c>
      <c r="B142" s="60">
        <v>49</v>
      </c>
      <c r="C142" s="60">
        <v>-32</v>
      </c>
      <c r="D142" s="60">
        <v>69</v>
      </c>
      <c r="E142" s="60">
        <v>85</v>
      </c>
    </row>
    <row r="143" spans="1:5" x14ac:dyDescent="0.25">
      <c r="A143" s="60">
        <v>2015.6666666666599</v>
      </c>
      <c r="B143" s="60">
        <v>37</v>
      </c>
      <c r="C143" s="60">
        <v>-30</v>
      </c>
      <c r="D143" s="60">
        <v>66</v>
      </c>
      <c r="E143" s="60">
        <v>73</v>
      </c>
    </row>
    <row r="144" spans="1:5" x14ac:dyDescent="0.25">
      <c r="A144" s="60">
        <v>2015.74999999999</v>
      </c>
      <c r="B144" s="60">
        <v>30</v>
      </c>
      <c r="C144" s="60">
        <v>-43</v>
      </c>
      <c r="D144" s="60">
        <v>52</v>
      </c>
      <c r="E144" s="60">
        <v>39</v>
      </c>
    </row>
    <row r="145" spans="1:5" x14ac:dyDescent="0.25">
      <c r="A145" s="60">
        <v>2015.8333333333201</v>
      </c>
      <c r="B145" s="60">
        <v>19</v>
      </c>
      <c r="C145" s="60">
        <v>-35</v>
      </c>
      <c r="D145" s="60">
        <v>51</v>
      </c>
      <c r="E145" s="60">
        <v>33</v>
      </c>
    </row>
    <row r="146" spans="1:5" x14ac:dyDescent="0.25">
      <c r="A146" s="60">
        <v>2015.9166666666599</v>
      </c>
      <c r="B146" s="60">
        <v>15</v>
      </c>
      <c r="C146" s="60">
        <v>-23</v>
      </c>
      <c r="D146" s="60">
        <v>61</v>
      </c>
      <c r="E146" s="60">
        <v>52</v>
      </c>
    </row>
    <row r="147" spans="1:5" x14ac:dyDescent="0.25">
      <c r="A147" s="60">
        <v>2015.99999999999</v>
      </c>
      <c r="B147" s="60">
        <v>-1</v>
      </c>
      <c r="C147" s="60">
        <v>-28</v>
      </c>
      <c r="D147" s="60">
        <v>69</v>
      </c>
      <c r="E147" s="60">
        <v>39</v>
      </c>
    </row>
    <row r="148" spans="1:5" x14ac:dyDescent="0.25">
      <c r="A148" s="60">
        <v>2016.0833333333201</v>
      </c>
      <c r="B148" s="60">
        <v>-1</v>
      </c>
      <c r="C148" s="60">
        <v>-15</v>
      </c>
      <c r="D148" s="60">
        <v>62</v>
      </c>
      <c r="E148" s="60">
        <v>46</v>
      </c>
    </row>
    <row r="149" spans="1:5" x14ac:dyDescent="0.25">
      <c r="A149" s="60">
        <v>2016.1666666666599</v>
      </c>
      <c r="B149" s="60">
        <v>-9</v>
      </c>
      <c r="C149" s="60">
        <v>-8</v>
      </c>
      <c r="D149" s="60">
        <v>79</v>
      </c>
      <c r="E149" s="60">
        <v>62</v>
      </c>
    </row>
    <row r="150" spans="1:5" x14ac:dyDescent="0.25">
      <c r="A150" s="60">
        <v>2016.24999999999</v>
      </c>
      <c r="B150" s="60">
        <v>-3</v>
      </c>
      <c r="C150" s="60">
        <v>15</v>
      </c>
      <c r="D150" s="60">
        <v>77</v>
      </c>
      <c r="E150" s="60">
        <v>89</v>
      </c>
    </row>
    <row r="151" spans="1:5" x14ac:dyDescent="0.25">
      <c r="A151" s="60">
        <v>2016.3333333333201</v>
      </c>
      <c r="B151" s="60">
        <v>2</v>
      </c>
      <c r="C151" s="60">
        <v>12</v>
      </c>
      <c r="D151" s="60">
        <v>67</v>
      </c>
      <c r="E151" s="60">
        <v>80</v>
      </c>
    </row>
    <row r="152" spans="1:5" x14ac:dyDescent="0.25">
      <c r="A152" s="60">
        <v>2016.4166666666599</v>
      </c>
      <c r="B152" s="60">
        <v>2</v>
      </c>
      <c r="C152" s="60">
        <v>12</v>
      </c>
      <c r="D152" s="60">
        <v>79</v>
      </c>
      <c r="E152" s="60">
        <v>92</v>
      </c>
    </row>
    <row r="153" spans="1:5" x14ac:dyDescent="0.25">
      <c r="A153" s="60">
        <v>2016.49999999999</v>
      </c>
      <c r="B153" s="60">
        <v>13</v>
      </c>
      <c r="C153" s="60">
        <v>16</v>
      </c>
      <c r="D153" s="60">
        <v>85</v>
      </c>
      <c r="E153" s="60">
        <v>114</v>
      </c>
    </row>
    <row r="154" spans="1:5" x14ac:dyDescent="0.25">
      <c r="A154" s="60">
        <v>2016.5833333333201</v>
      </c>
      <c r="B154" s="60">
        <v>17</v>
      </c>
      <c r="C154" s="60">
        <v>20</v>
      </c>
      <c r="D154" s="60">
        <v>88</v>
      </c>
      <c r="E154" s="60">
        <v>125</v>
      </c>
    </row>
    <row r="155" spans="1:5" x14ac:dyDescent="0.25">
      <c r="A155" s="60">
        <v>2016.6666666666599</v>
      </c>
      <c r="B155" s="60">
        <v>22</v>
      </c>
      <c r="C155" s="60">
        <v>16</v>
      </c>
      <c r="D155" s="60">
        <v>110</v>
      </c>
      <c r="E155" s="60">
        <v>148</v>
      </c>
    </row>
    <row r="156" spans="1:5" x14ac:dyDescent="0.25">
      <c r="A156" s="60">
        <v>2016.74999999999</v>
      </c>
      <c r="B156" s="60">
        <v>23</v>
      </c>
      <c r="C156" s="60">
        <v>26</v>
      </c>
      <c r="D156" s="60">
        <v>114</v>
      </c>
      <c r="E156" s="60">
        <v>163</v>
      </c>
    </row>
    <row r="157" spans="1:5" x14ac:dyDescent="0.25">
      <c r="A157" s="60">
        <v>2016.8333333333201</v>
      </c>
      <c r="B157" s="60">
        <v>27</v>
      </c>
      <c r="C157" s="60">
        <v>27</v>
      </c>
      <c r="D157" s="60">
        <v>113</v>
      </c>
      <c r="E157" s="60">
        <v>167</v>
      </c>
    </row>
    <row r="158" spans="1:5" x14ac:dyDescent="0.25">
      <c r="A158" s="60">
        <v>2016.9166666666499</v>
      </c>
      <c r="B158" s="60">
        <v>33</v>
      </c>
      <c r="C158" s="60">
        <v>35</v>
      </c>
      <c r="D158" s="60">
        <v>108</v>
      </c>
      <c r="E158" s="60">
        <v>177</v>
      </c>
    </row>
    <row r="159" spans="1:5" x14ac:dyDescent="0.25">
      <c r="A159" s="60">
        <v>2016.99999999999</v>
      </c>
      <c r="B159" s="60">
        <v>42</v>
      </c>
      <c r="C159" s="60">
        <v>37</v>
      </c>
      <c r="D159" s="60">
        <v>113</v>
      </c>
      <c r="E159" s="60">
        <v>193</v>
      </c>
    </row>
    <row r="160" spans="1:5" x14ac:dyDescent="0.25">
      <c r="A160" s="60">
        <v>2017.0833333333201</v>
      </c>
      <c r="B160" s="60">
        <v>33</v>
      </c>
      <c r="C160" s="60">
        <v>38</v>
      </c>
      <c r="D160" s="60">
        <v>109</v>
      </c>
      <c r="E160" s="60">
        <v>180</v>
      </c>
    </row>
    <row r="161" spans="1:5" x14ac:dyDescent="0.25">
      <c r="A161" s="60">
        <v>2017.1666666666499</v>
      </c>
      <c r="B161" s="60">
        <v>34</v>
      </c>
      <c r="C161" s="60">
        <v>53</v>
      </c>
      <c r="D161" s="60">
        <v>106</v>
      </c>
      <c r="E161" s="60">
        <v>192</v>
      </c>
    </row>
    <row r="162" spans="1:5" x14ac:dyDescent="0.25">
      <c r="A162" s="60">
        <v>2017.24999999999</v>
      </c>
      <c r="B162" s="60">
        <v>26</v>
      </c>
      <c r="C162" s="60">
        <v>37</v>
      </c>
      <c r="D162" s="60">
        <v>102</v>
      </c>
      <c r="E162" s="60">
        <v>165</v>
      </c>
    </row>
    <row r="163" spans="1:5" x14ac:dyDescent="0.25">
      <c r="A163" s="60">
        <v>2017.3333333333201</v>
      </c>
      <c r="B163" s="60">
        <v>33</v>
      </c>
      <c r="C163" s="60">
        <v>33</v>
      </c>
      <c r="D163" s="60">
        <v>106</v>
      </c>
      <c r="E163" s="60">
        <v>171</v>
      </c>
    </row>
    <row r="164" spans="1:5" x14ac:dyDescent="0.25">
      <c r="A164" s="60">
        <v>2017.4166666666499</v>
      </c>
      <c r="B164" s="60">
        <v>38</v>
      </c>
      <c r="C164" s="60">
        <v>34</v>
      </c>
      <c r="D164" s="60">
        <v>100</v>
      </c>
      <c r="E164" s="60">
        <v>173</v>
      </c>
    </row>
    <row r="165" spans="1:5" x14ac:dyDescent="0.25">
      <c r="A165" s="60">
        <v>2017.49999999999</v>
      </c>
      <c r="B165" s="60">
        <v>45</v>
      </c>
      <c r="C165" s="60">
        <v>30</v>
      </c>
      <c r="D165" s="60">
        <v>104</v>
      </c>
      <c r="E165" s="60">
        <v>179</v>
      </c>
    </row>
    <row r="166" spans="1:5" x14ac:dyDescent="0.25">
      <c r="A166" s="60">
        <v>2017.5833333333201</v>
      </c>
      <c r="B166" s="60">
        <v>44</v>
      </c>
      <c r="C166" s="60">
        <v>30</v>
      </c>
      <c r="D166" s="60">
        <v>102</v>
      </c>
      <c r="E166" s="60">
        <v>175</v>
      </c>
    </row>
    <row r="167" spans="1:5" x14ac:dyDescent="0.25">
      <c r="A167" s="60">
        <v>2017.6666666666499</v>
      </c>
      <c r="B167" s="60">
        <v>55</v>
      </c>
      <c r="C167" s="60">
        <v>33</v>
      </c>
      <c r="D167" s="60">
        <v>90</v>
      </c>
      <c r="E167" s="60">
        <v>178</v>
      </c>
    </row>
    <row r="168" spans="1:5" x14ac:dyDescent="0.25">
      <c r="A168" s="60">
        <v>2017.74999999999</v>
      </c>
      <c r="B168" s="60">
        <v>57</v>
      </c>
      <c r="C168" s="60">
        <v>22</v>
      </c>
      <c r="D168" s="60">
        <v>92</v>
      </c>
      <c r="E168" s="60">
        <v>173</v>
      </c>
    </row>
    <row r="169" spans="1:5" x14ac:dyDescent="0.25">
      <c r="A169" s="60">
        <v>2017.8333333333201</v>
      </c>
      <c r="B169" s="60">
        <v>63</v>
      </c>
      <c r="C169" s="60">
        <v>20</v>
      </c>
      <c r="D169" s="60">
        <v>103</v>
      </c>
      <c r="E169" s="60">
        <v>187</v>
      </c>
    </row>
    <row r="170" spans="1:5" x14ac:dyDescent="0.25">
      <c r="A170" s="60">
        <v>2017.9166666666499</v>
      </c>
      <c r="B170" s="60">
        <v>60</v>
      </c>
      <c r="C170" s="60">
        <v>16</v>
      </c>
      <c r="D170" s="60">
        <v>89</v>
      </c>
      <c r="E170" s="60">
        <v>165</v>
      </c>
    </row>
    <row r="171" spans="1:5" x14ac:dyDescent="0.25">
      <c r="A171" s="60">
        <v>2017.99999999999</v>
      </c>
      <c r="B171" s="60">
        <v>60</v>
      </c>
      <c r="C171" s="60">
        <v>28</v>
      </c>
      <c r="D171" s="60">
        <v>80</v>
      </c>
      <c r="E171" s="60">
        <v>169</v>
      </c>
    </row>
    <row r="172" spans="1:5" x14ac:dyDescent="0.25">
      <c r="A172" s="60">
        <v>2018.0833333333201</v>
      </c>
      <c r="B172" s="60">
        <v>60</v>
      </c>
      <c r="C172" s="60">
        <v>31</v>
      </c>
      <c r="D172" s="60">
        <v>92</v>
      </c>
      <c r="E172" s="60">
        <v>183</v>
      </c>
    </row>
    <row r="173" spans="1:5" x14ac:dyDescent="0.25">
      <c r="A173" s="60">
        <v>2018.1666666666499</v>
      </c>
      <c r="B173" s="60">
        <v>59</v>
      </c>
      <c r="C173" s="60">
        <v>21</v>
      </c>
      <c r="D173" s="60">
        <v>101</v>
      </c>
      <c r="E173" s="60">
        <v>182</v>
      </c>
    </row>
    <row r="174" spans="1:5" x14ac:dyDescent="0.25">
      <c r="A174" s="60">
        <v>2018.24999999999</v>
      </c>
      <c r="B174" s="60">
        <v>59</v>
      </c>
      <c r="C174" s="60">
        <v>23</v>
      </c>
      <c r="D174" s="60">
        <v>103</v>
      </c>
      <c r="E174" s="60">
        <v>185</v>
      </c>
    </row>
    <row r="175" spans="1:5" x14ac:dyDescent="0.25">
      <c r="A175" s="60">
        <v>2018.3333333333201</v>
      </c>
      <c r="B175" s="60">
        <v>52</v>
      </c>
      <c r="C175" s="60">
        <v>42</v>
      </c>
      <c r="D175" s="60">
        <v>107</v>
      </c>
      <c r="E175" s="60">
        <v>201</v>
      </c>
    </row>
    <row r="176" spans="1:5" x14ac:dyDescent="0.25">
      <c r="A176" s="60">
        <v>2018.4166666666499</v>
      </c>
      <c r="B176" s="60">
        <v>43</v>
      </c>
      <c r="C176" s="60">
        <v>59</v>
      </c>
      <c r="D176" s="60">
        <v>96</v>
      </c>
      <c r="E176" s="60">
        <v>198</v>
      </c>
    </row>
    <row r="177" spans="1:5" x14ac:dyDescent="0.25">
      <c r="A177" s="60">
        <v>2018.49999999999</v>
      </c>
      <c r="B177" s="60">
        <v>32</v>
      </c>
      <c r="C177" s="60">
        <v>68</v>
      </c>
      <c r="D177" s="60">
        <v>84</v>
      </c>
      <c r="E177" s="60">
        <v>184</v>
      </c>
    </row>
    <row r="178" spans="1:5" x14ac:dyDescent="0.25">
      <c r="A178" s="60">
        <v>2018.5833333333201</v>
      </c>
      <c r="B178" s="60">
        <v>32</v>
      </c>
      <c r="C178" s="60">
        <v>77</v>
      </c>
      <c r="D178" s="60">
        <v>90</v>
      </c>
      <c r="E178" s="60">
        <v>200</v>
      </c>
    </row>
    <row r="179" spans="1:5" x14ac:dyDescent="0.25">
      <c r="A179" s="60">
        <v>2018.6666666666499</v>
      </c>
      <c r="B179" s="60">
        <v>25</v>
      </c>
      <c r="C179" s="60">
        <v>85</v>
      </c>
      <c r="D179" s="60">
        <v>92</v>
      </c>
      <c r="E179" s="60">
        <v>202</v>
      </c>
    </row>
    <row r="180" spans="1:5" x14ac:dyDescent="0.25">
      <c r="A180" s="60">
        <v>2018.74999999999</v>
      </c>
      <c r="B180" s="60">
        <v>30</v>
      </c>
      <c r="C180" s="60">
        <v>80</v>
      </c>
      <c r="D180" s="60">
        <v>91</v>
      </c>
      <c r="E180" s="60">
        <v>200</v>
      </c>
    </row>
    <row r="181" spans="1:5" x14ac:dyDescent="0.25">
      <c r="A181" s="60">
        <v>2018.8333333333201</v>
      </c>
      <c r="B181" s="60">
        <v>29</v>
      </c>
      <c r="C181" s="60">
        <v>91</v>
      </c>
      <c r="D181" s="60">
        <v>93</v>
      </c>
      <c r="E181" s="60">
        <v>213</v>
      </c>
    </row>
    <row r="182" spans="1:5" x14ac:dyDescent="0.25">
      <c r="A182" s="60">
        <v>2018.9166666666499</v>
      </c>
      <c r="B182" s="60">
        <v>37</v>
      </c>
      <c r="C182" s="60">
        <v>84</v>
      </c>
      <c r="D182" s="60">
        <v>97</v>
      </c>
      <c r="E182" s="60">
        <v>217</v>
      </c>
    </row>
    <row r="183" spans="1:5" x14ac:dyDescent="0.25">
      <c r="A183" s="60">
        <v>2018.99999999999</v>
      </c>
      <c r="B183" s="60">
        <v>35</v>
      </c>
      <c r="C183" s="60">
        <v>78</v>
      </c>
      <c r="D183" s="60">
        <v>100</v>
      </c>
      <c r="E183" s="60">
        <v>211</v>
      </c>
    </row>
    <row r="184" spans="1:5" x14ac:dyDescent="0.25">
      <c r="A184" s="60">
        <v>2019.0833333333201</v>
      </c>
      <c r="B184" s="60">
        <v>40</v>
      </c>
      <c r="C184" s="60">
        <v>75</v>
      </c>
      <c r="D184" s="60">
        <v>104</v>
      </c>
      <c r="E184" s="60">
        <v>218</v>
      </c>
    </row>
    <row r="185" spans="1:5" x14ac:dyDescent="0.25">
      <c r="A185" s="60">
        <v>2019.1666666666499</v>
      </c>
      <c r="B185" s="60">
        <v>39</v>
      </c>
      <c r="C185" s="60">
        <v>77</v>
      </c>
      <c r="D185" s="60">
        <v>88</v>
      </c>
      <c r="E185" s="60">
        <v>204</v>
      </c>
    </row>
    <row r="186" spans="1:5" x14ac:dyDescent="0.25">
      <c r="A186" s="60">
        <v>2019.24999999999</v>
      </c>
      <c r="B186" s="60">
        <v>45</v>
      </c>
      <c r="C186" s="60">
        <v>71</v>
      </c>
      <c r="D186" s="60">
        <v>84</v>
      </c>
      <c r="E186" s="60">
        <v>200</v>
      </c>
    </row>
    <row r="187" spans="1:5" x14ac:dyDescent="0.25">
      <c r="A187" s="60">
        <v>2019.3333333333201</v>
      </c>
      <c r="B187" s="60">
        <v>43</v>
      </c>
      <c r="C187" s="60">
        <v>60</v>
      </c>
      <c r="D187" s="60">
        <v>86</v>
      </c>
      <c r="E187" s="60">
        <v>190</v>
      </c>
    </row>
    <row r="188" spans="1:5" x14ac:dyDescent="0.25">
      <c r="A188" s="60">
        <v>2019.4166666666499</v>
      </c>
      <c r="B188" s="60">
        <v>44</v>
      </c>
      <c r="C188" s="60">
        <v>45</v>
      </c>
      <c r="D188" s="60">
        <v>101</v>
      </c>
      <c r="E188" s="60">
        <v>191</v>
      </c>
    </row>
    <row r="189" spans="1:5" x14ac:dyDescent="0.25">
      <c r="A189" s="60">
        <v>2019.49999999999</v>
      </c>
      <c r="B189" s="60">
        <v>40</v>
      </c>
      <c r="C189" s="60">
        <v>37</v>
      </c>
      <c r="D189" s="60">
        <v>101</v>
      </c>
      <c r="E189" s="60">
        <v>178</v>
      </c>
    </row>
    <row r="190" spans="1:5" x14ac:dyDescent="0.25">
      <c r="A190" s="60">
        <v>2019.5833333333201</v>
      </c>
      <c r="B190" s="60">
        <v>37</v>
      </c>
      <c r="C190" s="60">
        <v>25</v>
      </c>
      <c r="D190" s="60">
        <v>88</v>
      </c>
      <c r="E190" s="60">
        <v>151</v>
      </c>
    </row>
    <row r="191" spans="1:5" x14ac:dyDescent="0.25">
      <c r="A191" s="60">
        <v>2019.6666666666499</v>
      </c>
      <c r="B191" s="60">
        <v>30</v>
      </c>
      <c r="C191" s="60">
        <v>29</v>
      </c>
      <c r="D191" s="60">
        <v>89</v>
      </c>
      <c r="E191" s="60">
        <v>148</v>
      </c>
    </row>
    <row r="192" spans="1:5" x14ac:dyDescent="0.25">
      <c r="A192" s="60">
        <v>2019.74999999999</v>
      </c>
      <c r="B192" s="60">
        <v>30</v>
      </c>
      <c r="C192" s="60">
        <v>35</v>
      </c>
      <c r="D192" s="60">
        <v>94</v>
      </c>
      <c r="E192" s="60">
        <v>160</v>
      </c>
    </row>
    <row r="193" spans="1:5" x14ac:dyDescent="0.25">
      <c r="A193" s="60">
        <v>2019.8333333333201</v>
      </c>
      <c r="B193" s="60">
        <v>31</v>
      </c>
      <c r="C193" s="60">
        <v>22</v>
      </c>
      <c r="D193" s="60">
        <v>76</v>
      </c>
      <c r="E193" s="60">
        <v>129</v>
      </c>
    </row>
    <row r="194" spans="1:5" x14ac:dyDescent="0.25">
      <c r="A194" s="60">
        <v>2019.9166666666499</v>
      </c>
      <c r="B194" s="60">
        <v>37</v>
      </c>
      <c r="C194" s="60">
        <v>34</v>
      </c>
      <c r="D194" s="60">
        <v>89</v>
      </c>
      <c r="E194" s="60">
        <v>159</v>
      </c>
    </row>
    <row r="195" spans="1:5" x14ac:dyDescent="0.25">
      <c r="A195" s="60">
        <v>2019.99999999999</v>
      </c>
      <c r="B195" s="60">
        <v>32</v>
      </c>
      <c r="C195" s="60">
        <v>44</v>
      </c>
      <c r="D195" s="60">
        <v>92</v>
      </c>
      <c r="E195" s="60">
        <v>168</v>
      </c>
    </row>
    <row r="196" spans="1:5" x14ac:dyDescent="0.25">
      <c r="A196" s="60">
        <v>2020.0833333333201</v>
      </c>
      <c r="B196" s="60">
        <v>28</v>
      </c>
      <c r="C196" s="60">
        <v>42</v>
      </c>
      <c r="D196" s="60">
        <v>82</v>
      </c>
      <c r="E196" s="60">
        <v>152</v>
      </c>
    </row>
    <row r="197" spans="1:5" x14ac:dyDescent="0.25">
      <c r="A197" s="60">
        <v>2020.1666666666499</v>
      </c>
      <c r="B197" s="60">
        <v>19</v>
      </c>
      <c r="C197" s="60">
        <v>37</v>
      </c>
      <c r="D197" s="60">
        <v>68</v>
      </c>
      <c r="E197" s="60">
        <v>124</v>
      </c>
    </row>
    <row r="198" spans="1:5" x14ac:dyDescent="0.25">
      <c r="A198" s="60">
        <v>2020.24999999999</v>
      </c>
      <c r="B198" s="60">
        <v>-94</v>
      </c>
      <c r="C198" s="60">
        <v>28</v>
      </c>
      <c r="D198" s="60">
        <v>22</v>
      </c>
      <c r="E198" s="60">
        <v>-44</v>
      </c>
    </row>
    <row r="199" spans="1:5" x14ac:dyDescent="0.25">
      <c r="A199" s="60">
        <v>2020.3333333333201</v>
      </c>
      <c r="B199" s="60">
        <v>-122</v>
      </c>
      <c r="C199" s="60">
        <v>17</v>
      </c>
      <c r="D199" s="60">
        <v>24</v>
      </c>
      <c r="E199" s="60">
        <v>-81</v>
      </c>
    </row>
    <row r="200" spans="1:5" x14ac:dyDescent="0.25">
      <c r="A200" s="60">
        <v>2020.4166666666499</v>
      </c>
      <c r="B200" s="60">
        <v>-88</v>
      </c>
      <c r="C200" s="60">
        <v>7</v>
      </c>
      <c r="D200" s="60">
        <v>30</v>
      </c>
      <c r="E200" s="60">
        <v>-52</v>
      </c>
    </row>
    <row r="201" spans="1:5" x14ac:dyDescent="0.25">
      <c r="A201" s="60">
        <v>2020.49999999998</v>
      </c>
      <c r="B201" s="60">
        <v>-86</v>
      </c>
      <c r="C201" s="60">
        <v>6</v>
      </c>
      <c r="D201" s="60">
        <v>31</v>
      </c>
      <c r="E201" s="60">
        <v>-49</v>
      </c>
    </row>
    <row r="202" spans="1:5" x14ac:dyDescent="0.25">
      <c r="A202" s="60">
        <v>2020.5833333333201</v>
      </c>
      <c r="B202" s="60">
        <v>-84</v>
      </c>
      <c r="C202" s="60">
        <v>11</v>
      </c>
      <c r="D202" s="60">
        <v>25</v>
      </c>
      <c r="E202" s="60">
        <v>-49</v>
      </c>
    </row>
    <row r="203" spans="1:5" x14ac:dyDescent="0.25">
      <c r="A203" s="60">
        <v>2020.6666666666499</v>
      </c>
      <c r="B203" s="60">
        <v>-72</v>
      </c>
      <c r="C203" s="60">
        <v>11</v>
      </c>
      <c r="D203" s="60">
        <v>-9</v>
      </c>
      <c r="E203" s="60">
        <v>-70</v>
      </c>
    </row>
    <row r="204" spans="1:5" x14ac:dyDescent="0.25">
      <c r="A204" s="60">
        <v>2020.74999999998</v>
      </c>
      <c r="B204" s="60">
        <v>-45</v>
      </c>
      <c r="C204" s="60">
        <v>19</v>
      </c>
      <c r="D204" s="60">
        <v>-23</v>
      </c>
      <c r="E204" s="60">
        <v>-50</v>
      </c>
    </row>
    <row r="205" spans="1:5" x14ac:dyDescent="0.25">
      <c r="A205" s="60">
        <v>2020.8333333333201</v>
      </c>
      <c r="B205" s="60">
        <v>-55</v>
      </c>
      <c r="C205" s="60">
        <v>32</v>
      </c>
      <c r="D205" s="60">
        <v>3</v>
      </c>
      <c r="E205" s="60">
        <v>-20</v>
      </c>
    </row>
    <row r="206" spans="1:5" x14ac:dyDescent="0.25">
      <c r="A206" s="60">
        <v>2020.9166666666499</v>
      </c>
      <c r="B206" s="60">
        <v>-77</v>
      </c>
      <c r="C206" s="60">
        <v>28</v>
      </c>
      <c r="D206" s="60">
        <v>0</v>
      </c>
      <c r="E206" s="60">
        <v>-49</v>
      </c>
    </row>
    <row r="207" spans="1:5" x14ac:dyDescent="0.25">
      <c r="A207" s="60">
        <v>2020.99999999998</v>
      </c>
      <c r="B207" s="60">
        <v>-81</v>
      </c>
      <c r="C207" s="60">
        <v>33</v>
      </c>
      <c r="D207" s="60">
        <v>-8</v>
      </c>
      <c r="E207" s="60">
        <v>-55</v>
      </c>
    </row>
    <row r="208" spans="1:5" x14ac:dyDescent="0.25">
      <c r="A208" s="60">
        <v>2021.0833333333201</v>
      </c>
      <c r="B208" s="60">
        <v>-80</v>
      </c>
      <c r="C208" s="60">
        <v>43</v>
      </c>
      <c r="D208" s="60">
        <v>3</v>
      </c>
      <c r="E208" s="60">
        <v>-33</v>
      </c>
    </row>
    <row r="209" spans="1:5" x14ac:dyDescent="0.25">
      <c r="A209" s="60">
        <v>2021.1666666666499</v>
      </c>
      <c r="B209" s="60">
        <v>-72</v>
      </c>
      <c r="C209" s="60">
        <v>42</v>
      </c>
      <c r="D209" s="60">
        <v>-7</v>
      </c>
      <c r="E209" s="60">
        <v>-37</v>
      </c>
    </row>
    <row r="210" spans="1:5" x14ac:dyDescent="0.25">
      <c r="A210" s="62">
        <v>2021.24999999998</v>
      </c>
      <c r="B210" s="62">
        <v>37</v>
      </c>
      <c r="C210" s="62">
        <v>59</v>
      </c>
      <c r="D210" s="62">
        <v>31</v>
      </c>
      <c r="E210" s="62">
        <v>127</v>
      </c>
    </row>
  </sheetData>
  <mergeCells count="2">
    <mergeCell ref="A1:E1"/>
    <mergeCell ref="G1:H1"/>
  </mergeCells>
  <pageMargins left="0.7" right="0.7" top="0.75" bottom="0.75" header="0.3" footer="0.3"/>
  <pageSetup paperSize="9" orientation="portrait" horizontalDpi="300" verticalDpi="30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I71"/>
  <sheetViews>
    <sheetView workbookViewId="0">
      <selection sqref="A1:F1"/>
    </sheetView>
  </sheetViews>
  <sheetFormatPr defaultRowHeight="15" x14ac:dyDescent="0.25"/>
  <cols>
    <col min="1" max="1" width="7.7109375" customWidth="1"/>
    <col min="2" max="2" width="13.7109375" customWidth="1"/>
    <col min="3" max="3" width="17.7109375" customWidth="1"/>
    <col min="4" max="4" width="6.85546875" customWidth="1"/>
    <col min="5" max="5" width="20.7109375" customWidth="1"/>
    <col min="6" max="6" width="6.7109375" customWidth="1"/>
    <col min="8" max="8" width="12.7109375" customWidth="1"/>
    <col min="9" max="9" width="40.7109375" customWidth="1"/>
  </cols>
  <sheetData>
    <row r="1" spans="1:9" ht="15.75" x14ac:dyDescent="0.25">
      <c r="A1" s="190" t="s">
        <v>52</v>
      </c>
      <c r="B1" s="191"/>
      <c r="C1" s="191"/>
      <c r="D1" s="191"/>
      <c r="E1" s="191"/>
      <c r="F1" s="191"/>
      <c r="H1" s="190" t="s">
        <v>53</v>
      </c>
      <c r="I1" s="191"/>
    </row>
    <row r="2" spans="1:9" x14ac:dyDescent="0.25">
      <c r="A2" s="9" t="s">
        <v>51</v>
      </c>
      <c r="B2" s="9" t="s">
        <v>106</v>
      </c>
      <c r="C2" s="9" t="s">
        <v>107</v>
      </c>
      <c r="D2" s="9" t="s">
        <v>108</v>
      </c>
      <c r="E2" s="9" t="s">
        <v>109</v>
      </c>
      <c r="F2" s="9" t="s">
        <v>110</v>
      </c>
      <c r="H2" s="16" t="s">
        <v>54</v>
      </c>
      <c r="I2" s="10" t="s">
        <v>18</v>
      </c>
    </row>
    <row r="3" spans="1:9" x14ac:dyDescent="0.25">
      <c r="A3" s="64">
        <v>2004</v>
      </c>
      <c r="B3" s="64">
        <v>20</v>
      </c>
      <c r="C3" s="64">
        <v>-71</v>
      </c>
      <c r="D3" s="64">
        <v>7</v>
      </c>
      <c r="E3" s="64">
        <v>-7</v>
      </c>
      <c r="F3" s="64">
        <v>-52</v>
      </c>
      <c r="H3" s="16" t="s">
        <v>55</v>
      </c>
      <c r="I3" s="11"/>
    </row>
    <row r="4" spans="1:9" x14ac:dyDescent="0.25">
      <c r="A4" s="63">
        <v>2004.25</v>
      </c>
      <c r="B4" s="63">
        <v>-34</v>
      </c>
      <c r="C4" s="63">
        <v>-26</v>
      </c>
      <c r="D4" s="63">
        <v>27</v>
      </c>
      <c r="E4" s="63">
        <v>6</v>
      </c>
      <c r="F4" s="63">
        <v>-28</v>
      </c>
      <c r="H4" s="16" t="s">
        <v>56</v>
      </c>
      <c r="I4" s="11" t="s">
        <v>105</v>
      </c>
    </row>
    <row r="5" spans="1:9" x14ac:dyDescent="0.25">
      <c r="A5" s="63">
        <v>2004.5</v>
      </c>
      <c r="B5" s="63">
        <v>-58</v>
      </c>
      <c r="C5" s="63">
        <v>10</v>
      </c>
      <c r="D5" s="63">
        <v>23</v>
      </c>
      <c r="E5" s="63">
        <v>8</v>
      </c>
      <c r="F5" s="63">
        <v>-16</v>
      </c>
      <c r="H5" s="16" t="s">
        <v>58</v>
      </c>
      <c r="I5" s="12"/>
    </row>
    <row r="6" spans="1:9" x14ac:dyDescent="0.25">
      <c r="A6" s="63">
        <v>2004.75</v>
      </c>
      <c r="B6" s="63">
        <v>-52</v>
      </c>
      <c r="C6" s="63">
        <v>33</v>
      </c>
      <c r="D6" s="63">
        <v>21</v>
      </c>
      <c r="E6" s="63">
        <v>6</v>
      </c>
      <c r="F6" s="63">
        <v>7</v>
      </c>
    </row>
    <row r="7" spans="1:9" x14ac:dyDescent="0.25">
      <c r="A7" s="63">
        <v>2005</v>
      </c>
      <c r="B7" s="63">
        <v>-61</v>
      </c>
      <c r="C7" s="63">
        <v>50</v>
      </c>
      <c r="D7" s="63">
        <v>28</v>
      </c>
      <c r="E7" s="63">
        <v>1</v>
      </c>
      <c r="F7" s="63">
        <v>20</v>
      </c>
      <c r="H7" s="17" t="str">
        <f>HYPERLINK("#'OVERZICHT'!A1", "Link naar overzicht")</f>
        <v>Link naar overzicht</v>
      </c>
    </row>
    <row r="8" spans="1:9" x14ac:dyDescent="0.25">
      <c r="A8" s="63">
        <v>2005.25</v>
      </c>
      <c r="B8" s="63">
        <v>-29</v>
      </c>
      <c r="C8" s="63">
        <v>52</v>
      </c>
      <c r="D8" s="63">
        <v>21</v>
      </c>
      <c r="E8" s="63">
        <v>11</v>
      </c>
      <c r="F8" s="63">
        <v>58</v>
      </c>
    </row>
    <row r="9" spans="1:9" x14ac:dyDescent="0.25">
      <c r="A9" s="63">
        <v>2005.5</v>
      </c>
      <c r="B9" s="63">
        <v>-20</v>
      </c>
      <c r="C9" s="63">
        <v>50</v>
      </c>
      <c r="D9" s="63">
        <v>19</v>
      </c>
      <c r="E9" s="63">
        <v>13</v>
      </c>
      <c r="F9" s="63">
        <v>63</v>
      </c>
    </row>
    <row r="10" spans="1:9" x14ac:dyDescent="0.25">
      <c r="A10" s="63">
        <v>2005.75</v>
      </c>
      <c r="B10" s="63">
        <v>-23</v>
      </c>
      <c r="C10" s="63">
        <v>80</v>
      </c>
      <c r="D10" s="63">
        <v>28</v>
      </c>
      <c r="E10" s="63">
        <v>3</v>
      </c>
      <c r="F10" s="63">
        <v>89</v>
      </c>
    </row>
    <row r="11" spans="1:9" x14ac:dyDescent="0.25">
      <c r="A11" s="63">
        <v>2006</v>
      </c>
      <c r="B11" s="63">
        <v>0</v>
      </c>
      <c r="C11" s="63">
        <v>76</v>
      </c>
      <c r="D11" s="63">
        <v>25</v>
      </c>
      <c r="E11" s="63">
        <v>6</v>
      </c>
      <c r="F11" s="63">
        <v>106</v>
      </c>
    </row>
    <row r="12" spans="1:9" x14ac:dyDescent="0.25">
      <c r="A12" s="63">
        <v>2006.25</v>
      </c>
      <c r="B12" s="63">
        <v>-14</v>
      </c>
      <c r="C12" s="63">
        <v>82</v>
      </c>
      <c r="D12" s="63">
        <v>35</v>
      </c>
      <c r="E12" s="63">
        <v>-8</v>
      </c>
      <c r="F12" s="63">
        <v>93</v>
      </c>
    </row>
    <row r="13" spans="1:9" x14ac:dyDescent="0.25">
      <c r="A13" s="63">
        <v>2006.5</v>
      </c>
      <c r="B13" s="63">
        <v>-23</v>
      </c>
      <c r="C13" s="63">
        <v>113</v>
      </c>
      <c r="D13" s="63">
        <v>30</v>
      </c>
      <c r="E13" s="63">
        <v>2</v>
      </c>
      <c r="F13" s="63">
        <v>121</v>
      </c>
    </row>
    <row r="14" spans="1:9" x14ac:dyDescent="0.25">
      <c r="A14" s="63">
        <v>2006.75</v>
      </c>
      <c r="B14" s="63">
        <v>-3</v>
      </c>
      <c r="C14" s="63">
        <v>105</v>
      </c>
      <c r="D14" s="63">
        <v>45</v>
      </c>
      <c r="E14" s="63">
        <v>13</v>
      </c>
      <c r="F14" s="63">
        <v>161</v>
      </c>
    </row>
    <row r="15" spans="1:9" x14ac:dyDescent="0.25">
      <c r="A15" s="63">
        <v>2007</v>
      </c>
      <c r="B15" s="63">
        <v>-1</v>
      </c>
      <c r="C15" s="63">
        <v>143</v>
      </c>
      <c r="D15" s="63">
        <v>49</v>
      </c>
      <c r="E15" s="63">
        <v>15</v>
      </c>
      <c r="F15" s="63">
        <v>207</v>
      </c>
    </row>
    <row r="16" spans="1:9" x14ac:dyDescent="0.25">
      <c r="A16" s="63">
        <v>2007.25</v>
      </c>
      <c r="B16" s="63">
        <v>3</v>
      </c>
      <c r="C16" s="63">
        <v>184</v>
      </c>
      <c r="D16" s="63">
        <v>43</v>
      </c>
      <c r="E16" s="63">
        <v>21</v>
      </c>
      <c r="F16" s="63">
        <v>251</v>
      </c>
    </row>
    <row r="17" spans="1:6" x14ac:dyDescent="0.25">
      <c r="A17" s="63">
        <v>2007.5</v>
      </c>
      <c r="B17" s="63">
        <v>27</v>
      </c>
      <c r="C17" s="63">
        <v>159</v>
      </c>
      <c r="D17" s="63">
        <v>53</v>
      </c>
      <c r="E17" s="63">
        <v>9</v>
      </c>
      <c r="F17" s="63">
        <v>250</v>
      </c>
    </row>
    <row r="18" spans="1:6" x14ac:dyDescent="0.25">
      <c r="A18" s="63">
        <v>2007.75</v>
      </c>
      <c r="B18" s="63">
        <v>46</v>
      </c>
      <c r="C18" s="63">
        <v>130</v>
      </c>
      <c r="D18" s="63">
        <v>39</v>
      </c>
      <c r="E18" s="63">
        <v>-1</v>
      </c>
      <c r="F18" s="63">
        <v>214</v>
      </c>
    </row>
    <row r="19" spans="1:6" x14ac:dyDescent="0.25">
      <c r="A19" s="63">
        <v>2008</v>
      </c>
      <c r="B19" s="63">
        <v>65</v>
      </c>
      <c r="C19" s="63">
        <v>116</v>
      </c>
      <c r="D19" s="63">
        <v>39</v>
      </c>
      <c r="E19" s="63">
        <v>-3</v>
      </c>
      <c r="F19" s="63">
        <v>217</v>
      </c>
    </row>
    <row r="20" spans="1:6" x14ac:dyDescent="0.25">
      <c r="A20" s="63">
        <v>2008.25</v>
      </c>
      <c r="B20" s="63">
        <v>93</v>
      </c>
      <c r="C20" s="63">
        <v>69</v>
      </c>
      <c r="D20" s="63">
        <v>48</v>
      </c>
      <c r="E20" s="63">
        <v>-8</v>
      </c>
      <c r="F20" s="63">
        <v>203</v>
      </c>
    </row>
    <row r="21" spans="1:6" x14ac:dyDescent="0.25">
      <c r="A21" s="63">
        <v>2008.5</v>
      </c>
      <c r="B21" s="63">
        <v>113</v>
      </c>
      <c r="C21" s="63">
        <v>15</v>
      </c>
      <c r="D21" s="63">
        <v>58</v>
      </c>
      <c r="E21" s="63">
        <v>-12</v>
      </c>
      <c r="F21" s="63">
        <v>173</v>
      </c>
    </row>
    <row r="22" spans="1:6" x14ac:dyDescent="0.25">
      <c r="A22" s="63">
        <v>2008.75</v>
      </c>
      <c r="B22" s="63">
        <v>72</v>
      </c>
      <c r="C22" s="63">
        <v>33</v>
      </c>
      <c r="D22" s="63">
        <v>68</v>
      </c>
      <c r="E22" s="63">
        <v>-8</v>
      </c>
      <c r="F22" s="63">
        <v>165</v>
      </c>
    </row>
    <row r="23" spans="1:6" x14ac:dyDescent="0.25">
      <c r="A23" s="63">
        <v>2009</v>
      </c>
      <c r="B23" s="63">
        <v>65</v>
      </c>
      <c r="C23" s="63">
        <v>16</v>
      </c>
      <c r="D23" s="63">
        <v>52</v>
      </c>
      <c r="E23" s="63">
        <v>-3</v>
      </c>
      <c r="F23" s="63">
        <v>130</v>
      </c>
    </row>
    <row r="24" spans="1:6" x14ac:dyDescent="0.25">
      <c r="A24" s="63">
        <v>2009.25</v>
      </c>
      <c r="B24" s="63">
        <v>18</v>
      </c>
      <c r="C24" s="63">
        <v>-15</v>
      </c>
      <c r="D24" s="63">
        <v>40</v>
      </c>
      <c r="E24" s="63">
        <v>-13</v>
      </c>
      <c r="F24" s="63">
        <v>31</v>
      </c>
    </row>
    <row r="25" spans="1:6" x14ac:dyDescent="0.25">
      <c r="A25" s="63">
        <v>2009.5</v>
      </c>
      <c r="B25" s="63">
        <v>-54</v>
      </c>
      <c r="C25" s="63">
        <v>-14</v>
      </c>
      <c r="D25" s="63">
        <v>25</v>
      </c>
      <c r="E25" s="63">
        <v>3</v>
      </c>
      <c r="F25" s="63">
        <v>-40</v>
      </c>
    </row>
    <row r="26" spans="1:6" x14ac:dyDescent="0.25">
      <c r="A26" s="63">
        <v>2009.75</v>
      </c>
      <c r="B26" s="63">
        <v>-99</v>
      </c>
      <c r="C26" s="63">
        <v>-36</v>
      </c>
      <c r="D26" s="63">
        <v>15</v>
      </c>
      <c r="E26" s="63">
        <v>10</v>
      </c>
      <c r="F26" s="63">
        <v>-110</v>
      </c>
    </row>
    <row r="27" spans="1:6" x14ac:dyDescent="0.25">
      <c r="A27" s="63">
        <v>2010</v>
      </c>
      <c r="B27" s="63">
        <v>-149</v>
      </c>
      <c r="C27" s="63">
        <v>-34</v>
      </c>
      <c r="D27" s="63">
        <v>18</v>
      </c>
      <c r="E27" s="63">
        <v>-6</v>
      </c>
      <c r="F27" s="63">
        <v>-171</v>
      </c>
    </row>
    <row r="28" spans="1:6" x14ac:dyDescent="0.25">
      <c r="A28" s="63">
        <v>2010.25</v>
      </c>
      <c r="B28" s="63">
        <v>-156</v>
      </c>
      <c r="C28" s="63">
        <v>24</v>
      </c>
      <c r="D28" s="63">
        <v>30</v>
      </c>
      <c r="E28" s="63">
        <v>-8</v>
      </c>
      <c r="F28" s="63">
        <v>-111</v>
      </c>
    </row>
    <row r="29" spans="1:6" x14ac:dyDescent="0.25">
      <c r="A29" s="63">
        <v>2010.5</v>
      </c>
      <c r="B29" s="63">
        <v>-118</v>
      </c>
      <c r="C29" s="63">
        <v>45</v>
      </c>
      <c r="D29" s="63">
        <v>23</v>
      </c>
      <c r="E29" s="63">
        <v>-5</v>
      </c>
      <c r="F29" s="63">
        <v>-55</v>
      </c>
    </row>
    <row r="30" spans="1:6" x14ac:dyDescent="0.25">
      <c r="A30" s="63">
        <v>2010.75</v>
      </c>
      <c r="B30" s="63">
        <v>-50</v>
      </c>
      <c r="C30" s="63">
        <v>40</v>
      </c>
      <c r="D30" s="63">
        <v>17</v>
      </c>
      <c r="E30" s="63">
        <v>-4</v>
      </c>
      <c r="F30" s="63">
        <v>3</v>
      </c>
    </row>
    <row r="31" spans="1:6" x14ac:dyDescent="0.25">
      <c r="A31" s="63">
        <v>2011</v>
      </c>
      <c r="B31" s="63">
        <v>-10</v>
      </c>
      <c r="C31" s="63">
        <v>9</v>
      </c>
      <c r="D31" s="63">
        <v>5</v>
      </c>
      <c r="E31" s="63">
        <v>0</v>
      </c>
      <c r="F31" s="63">
        <v>4</v>
      </c>
    </row>
    <row r="32" spans="1:6" x14ac:dyDescent="0.25">
      <c r="A32" s="63">
        <v>2011.25</v>
      </c>
      <c r="B32" s="63">
        <v>-14</v>
      </c>
      <c r="C32" s="63">
        <v>4</v>
      </c>
      <c r="D32" s="63">
        <v>-15</v>
      </c>
      <c r="E32" s="63">
        <v>6</v>
      </c>
      <c r="F32" s="63">
        <v>-20</v>
      </c>
    </row>
    <row r="33" spans="1:6" x14ac:dyDescent="0.25">
      <c r="A33" s="63">
        <v>2011.5</v>
      </c>
      <c r="B33" s="63">
        <v>-21</v>
      </c>
      <c r="C33" s="63">
        <v>8</v>
      </c>
      <c r="D33" s="63">
        <v>19</v>
      </c>
      <c r="E33" s="63">
        <v>-9</v>
      </c>
      <c r="F33" s="63">
        <v>-4</v>
      </c>
    </row>
    <row r="34" spans="1:6" x14ac:dyDescent="0.25">
      <c r="A34" s="63">
        <v>2011.75</v>
      </c>
      <c r="B34" s="63">
        <v>-55</v>
      </c>
      <c r="C34" s="63">
        <v>63</v>
      </c>
      <c r="D34" s="63">
        <v>31</v>
      </c>
      <c r="E34" s="63">
        <v>-10</v>
      </c>
      <c r="F34" s="63">
        <v>28</v>
      </c>
    </row>
    <row r="35" spans="1:6" x14ac:dyDescent="0.25">
      <c r="A35" s="63">
        <v>2012</v>
      </c>
      <c r="B35" s="63">
        <v>-55</v>
      </c>
      <c r="C35" s="63">
        <v>78</v>
      </c>
      <c r="D35" s="63">
        <v>41</v>
      </c>
      <c r="E35" s="63">
        <v>-12</v>
      </c>
      <c r="F35" s="63">
        <v>51</v>
      </c>
    </row>
    <row r="36" spans="1:6" x14ac:dyDescent="0.25">
      <c r="A36" s="63">
        <v>2012.25</v>
      </c>
      <c r="B36" s="63">
        <v>-38</v>
      </c>
      <c r="C36" s="63">
        <v>69</v>
      </c>
      <c r="D36" s="63">
        <v>36</v>
      </c>
      <c r="E36" s="63">
        <v>-1</v>
      </c>
      <c r="F36" s="63">
        <v>68</v>
      </c>
    </row>
    <row r="37" spans="1:6" x14ac:dyDescent="0.25">
      <c r="A37" s="63">
        <v>2012.5</v>
      </c>
      <c r="B37" s="63">
        <v>-41</v>
      </c>
      <c r="C37" s="63">
        <v>91</v>
      </c>
      <c r="D37" s="63">
        <v>26</v>
      </c>
      <c r="E37" s="63">
        <v>-10</v>
      </c>
      <c r="F37" s="63">
        <v>67</v>
      </c>
    </row>
    <row r="38" spans="1:6" x14ac:dyDescent="0.25">
      <c r="A38" s="63">
        <v>2012.75</v>
      </c>
      <c r="B38" s="63">
        <v>-103</v>
      </c>
      <c r="C38" s="63">
        <v>102</v>
      </c>
      <c r="D38" s="63">
        <v>20</v>
      </c>
      <c r="E38" s="63">
        <v>-5</v>
      </c>
      <c r="F38" s="63">
        <v>14</v>
      </c>
    </row>
    <row r="39" spans="1:6" x14ac:dyDescent="0.25">
      <c r="A39" s="63">
        <v>2013</v>
      </c>
      <c r="B39" s="63">
        <v>-161</v>
      </c>
      <c r="C39" s="63">
        <v>110</v>
      </c>
      <c r="D39" s="63">
        <v>41</v>
      </c>
      <c r="E39" s="63">
        <v>-15</v>
      </c>
      <c r="F39" s="63">
        <v>-24</v>
      </c>
    </row>
    <row r="40" spans="1:6" x14ac:dyDescent="0.25">
      <c r="A40" s="63">
        <v>2013.25</v>
      </c>
      <c r="B40" s="63">
        <v>-193</v>
      </c>
      <c r="C40" s="63">
        <v>96</v>
      </c>
      <c r="D40" s="63">
        <v>53</v>
      </c>
      <c r="E40" s="63">
        <v>-8</v>
      </c>
      <c r="F40" s="63">
        <v>-54</v>
      </c>
    </row>
    <row r="41" spans="1:6" x14ac:dyDescent="0.25">
      <c r="A41" s="63">
        <v>2013.5</v>
      </c>
      <c r="B41" s="63">
        <v>-219</v>
      </c>
      <c r="C41" s="63">
        <v>67</v>
      </c>
      <c r="D41" s="63">
        <v>61</v>
      </c>
      <c r="E41" s="63">
        <v>3</v>
      </c>
      <c r="F41" s="63">
        <v>-88</v>
      </c>
    </row>
    <row r="42" spans="1:6" x14ac:dyDescent="0.25">
      <c r="A42" s="63">
        <v>2013.75</v>
      </c>
      <c r="B42" s="63">
        <v>-194</v>
      </c>
      <c r="C42" s="63">
        <v>58</v>
      </c>
      <c r="D42" s="63">
        <v>51</v>
      </c>
      <c r="E42" s="63">
        <v>-3</v>
      </c>
      <c r="F42" s="63">
        <v>-87</v>
      </c>
    </row>
    <row r="43" spans="1:6" x14ac:dyDescent="0.25">
      <c r="A43" s="63">
        <v>2014</v>
      </c>
      <c r="B43" s="63">
        <v>-171</v>
      </c>
      <c r="C43" s="63">
        <v>27</v>
      </c>
      <c r="D43" s="63">
        <v>16</v>
      </c>
      <c r="E43" s="63">
        <v>16</v>
      </c>
      <c r="F43" s="63">
        <v>-113</v>
      </c>
    </row>
    <row r="44" spans="1:6" x14ac:dyDescent="0.25">
      <c r="A44" s="63">
        <v>2014.25</v>
      </c>
      <c r="B44" s="63">
        <v>-167</v>
      </c>
      <c r="C44" s="63">
        <v>42</v>
      </c>
      <c r="D44" s="63">
        <v>38</v>
      </c>
      <c r="E44" s="63">
        <v>3</v>
      </c>
      <c r="F44" s="63">
        <v>-83</v>
      </c>
    </row>
    <row r="45" spans="1:6" x14ac:dyDescent="0.25">
      <c r="A45" s="63">
        <v>2014.5</v>
      </c>
      <c r="B45" s="63">
        <v>-138</v>
      </c>
      <c r="C45" s="63">
        <v>83</v>
      </c>
      <c r="D45" s="63">
        <v>20</v>
      </c>
      <c r="E45" s="63">
        <v>7</v>
      </c>
      <c r="F45" s="63">
        <v>-29</v>
      </c>
    </row>
    <row r="46" spans="1:6" x14ac:dyDescent="0.25">
      <c r="A46" s="63">
        <v>2014.75</v>
      </c>
      <c r="B46" s="63">
        <v>-71</v>
      </c>
      <c r="C46" s="63">
        <v>45</v>
      </c>
      <c r="D46" s="63">
        <v>48</v>
      </c>
      <c r="E46" s="63">
        <v>-5</v>
      </c>
      <c r="F46" s="63">
        <v>16</v>
      </c>
    </row>
    <row r="47" spans="1:6" x14ac:dyDescent="0.25">
      <c r="A47" s="63">
        <v>2015</v>
      </c>
      <c r="B47" s="63">
        <v>-30</v>
      </c>
      <c r="C47" s="63">
        <v>82</v>
      </c>
      <c r="D47" s="63">
        <v>46</v>
      </c>
      <c r="E47" s="63">
        <v>-9</v>
      </c>
      <c r="F47" s="63">
        <v>89</v>
      </c>
    </row>
    <row r="48" spans="1:6" x14ac:dyDescent="0.25">
      <c r="A48" s="63">
        <v>2015.25</v>
      </c>
      <c r="B48" s="63">
        <v>-19</v>
      </c>
      <c r="C48" s="63">
        <v>95</v>
      </c>
      <c r="D48" s="63">
        <v>34</v>
      </c>
      <c r="E48" s="63">
        <v>-3</v>
      </c>
      <c r="F48" s="63">
        <v>106</v>
      </c>
    </row>
    <row r="49" spans="1:6" x14ac:dyDescent="0.25">
      <c r="A49" s="63">
        <v>2015.5</v>
      </c>
      <c r="B49" s="63">
        <v>-30</v>
      </c>
      <c r="C49" s="63">
        <v>78</v>
      </c>
      <c r="D49" s="63">
        <v>46</v>
      </c>
      <c r="E49" s="63">
        <v>-13</v>
      </c>
      <c r="F49" s="63">
        <v>81</v>
      </c>
    </row>
    <row r="50" spans="1:6" x14ac:dyDescent="0.25">
      <c r="A50" s="63">
        <v>2015.75</v>
      </c>
      <c r="B50" s="63">
        <v>-38</v>
      </c>
      <c r="C50" s="63">
        <v>60</v>
      </c>
      <c r="D50" s="63">
        <v>10</v>
      </c>
      <c r="E50" s="63">
        <v>10</v>
      </c>
      <c r="F50" s="63">
        <v>41</v>
      </c>
    </row>
    <row r="51" spans="1:6" x14ac:dyDescent="0.25">
      <c r="A51" s="63">
        <v>2016</v>
      </c>
      <c r="B51" s="63">
        <v>-22</v>
      </c>
      <c r="C51" s="63">
        <v>49</v>
      </c>
      <c r="D51" s="63">
        <v>16</v>
      </c>
      <c r="E51" s="63">
        <v>10</v>
      </c>
      <c r="F51" s="63">
        <v>52</v>
      </c>
    </row>
    <row r="52" spans="1:6" x14ac:dyDescent="0.25">
      <c r="A52" s="63">
        <v>2016.25</v>
      </c>
      <c r="B52" s="63">
        <v>15</v>
      </c>
      <c r="C52" s="63">
        <v>72</v>
      </c>
      <c r="D52" s="63">
        <v>-5</v>
      </c>
      <c r="E52" s="63">
        <v>7</v>
      </c>
      <c r="F52" s="63">
        <v>90</v>
      </c>
    </row>
    <row r="53" spans="1:6" x14ac:dyDescent="0.25">
      <c r="A53" s="63">
        <v>2016.5</v>
      </c>
      <c r="B53" s="63">
        <v>48</v>
      </c>
      <c r="C53" s="63">
        <v>69</v>
      </c>
      <c r="D53" s="63">
        <v>-6</v>
      </c>
      <c r="E53" s="63">
        <v>17</v>
      </c>
      <c r="F53" s="63">
        <v>129</v>
      </c>
    </row>
    <row r="54" spans="1:6" x14ac:dyDescent="0.25">
      <c r="A54" s="63">
        <v>2016.75</v>
      </c>
      <c r="B54" s="63">
        <v>21</v>
      </c>
      <c r="C54" s="63">
        <v>109</v>
      </c>
      <c r="D54" s="63">
        <v>20</v>
      </c>
      <c r="E54" s="63">
        <v>17</v>
      </c>
      <c r="F54" s="63">
        <v>167</v>
      </c>
    </row>
    <row r="55" spans="1:6" x14ac:dyDescent="0.25">
      <c r="A55" s="63">
        <v>2017</v>
      </c>
      <c r="B55" s="63">
        <v>13</v>
      </c>
      <c r="C55" s="63">
        <v>143</v>
      </c>
      <c r="D55" s="63">
        <v>25</v>
      </c>
      <c r="E55" s="63">
        <v>5</v>
      </c>
      <c r="F55" s="63">
        <v>187</v>
      </c>
    </row>
    <row r="56" spans="1:6" x14ac:dyDescent="0.25">
      <c r="A56" s="63">
        <v>2017.25</v>
      </c>
      <c r="B56" s="63">
        <v>11</v>
      </c>
      <c r="C56" s="63">
        <v>123</v>
      </c>
      <c r="D56" s="63">
        <v>45</v>
      </c>
      <c r="E56" s="63">
        <v>-9</v>
      </c>
      <c r="F56" s="63">
        <v>167</v>
      </c>
    </row>
    <row r="57" spans="1:6" x14ac:dyDescent="0.25">
      <c r="A57" s="63">
        <v>2017.5</v>
      </c>
      <c r="B57" s="63">
        <v>57</v>
      </c>
      <c r="C57" s="63">
        <v>98</v>
      </c>
      <c r="D57" s="63">
        <v>27</v>
      </c>
      <c r="E57" s="63">
        <v>-3</v>
      </c>
      <c r="F57" s="63">
        <v>177</v>
      </c>
    </row>
    <row r="58" spans="1:6" x14ac:dyDescent="0.25">
      <c r="A58" s="63">
        <v>2017.75</v>
      </c>
      <c r="B58" s="63">
        <v>112</v>
      </c>
      <c r="C58" s="63">
        <v>63</v>
      </c>
      <c r="D58" s="63">
        <v>9</v>
      </c>
      <c r="E58" s="63">
        <v>-12</v>
      </c>
      <c r="F58" s="63">
        <v>173</v>
      </c>
    </row>
    <row r="59" spans="1:6" x14ac:dyDescent="0.25">
      <c r="A59" s="63">
        <v>2018</v>
      </c>
      <c r="B59" s="63">
        <v>124</v>
      </c>
      <c r="C59" s="63">
        <v>38</v>
      </c>
      <c r="D59" s="63">
        <v>14</v>
      </c>
      <c r="E59" s="63">
        <v>4</v>
      </c>
      <c r="F59" s="63">
        <v>180</v>
      </c>
    </row>
    <row r="60" spans="1:6" x14ac:dyDescent="0.25">
      <c r="A60" s="63">
        <v>2018.25</v>
      </c>
      <c r="B60" s="63">
        <v>159</v>
      </c>
      <c r="C60" s="63">
        <v>3</v>
      </c>
      <c r="D60" s="63">
        <v>6</v>
      </c>
      <c r="E60" s="63">
        <v>24</v>
      </c>
      <c r="F60" s="63">
        <v>194</v>
      </c>
    </row>
    <row r="61" spans="1:6" x14ac:dyDescent="0.25">
      <c r="A61" s="63">
        <v>2018.5</v>
      </c>
      <c r="B61" s="63">
        <v>141</v>
      </c>
      <c r="C61" s="63">
        <v>21</v>
      </c>
      <c r="D61" s="63">
        <v>26</v>
      </c>
      <c r="E61" s="63">
        <v>7</v>
      </c>
      <c r="F61" s="63">
        <v>197</v>
      </c>
    </row>
    <row r="62" spans="1:6" x14ac:dyDescent="0.25">
      <c r="A62" s="63">
        <v>2018.75</v>
      </c>
      <c r="B62" s="63">
        <v>158</v>
      </c>
      <c r="C62" s="63">
        <v>26</v>
      </c>
      <c r="D62" s="63">
        <v>29</v>
      </c>
      <c r="E62" s="63">
        <v>-2</v>
      </c>
      <c r="F62" s="63">
        <v>211</v>
      </c>
    </row>
    <row r="63" spans="1:6" x14ac:dyDescent="0.25">
      <c r="A63" s="63">
        <v>2019</v>
      </c>
      <c r="B63" s="63">
        <v>189</v>
      </c>
      <c r="C63" s="63">
        <v>-7</v>
      </c>
      <c r="D63" s="63">
        <v>42</v>
      </c>
      <c r="E63" s="63">
        <v>-12</v>
      </c>
      <c r="F63" s="63">
        <v>212</v>
      </c>
    </row>
    <row r="64" spans="1:6" x14ac:dyDescent="0.25">
      <c r="A64" s="63">
        <v>2019.25</v>
      </c>
      <c r="B64" s="63">
        <v>193</v>
      </c>
      <c r="C64" s="63">
        <v>-18</v>
      </c>
      <c r="D64" s="63">
        <v>27</v>
      </c>
      <c r="E64" s="63">
        <v>-8</v>
      </c>
      <c r="F64" s="63">
        <v>194</v>
      </c>
    </row>
    <row r="65" spans="1:6" x14ac:dyDescent="0.25">
      <c r="A65" s="63">
        <v>2019.5</v>
      </c>
      <c r="B65" s="63">
        <v>213</v>
      </c>
      <c r="C65" s="63">
        <v>-60</v>
      </c>
      <c r="D65" s="63">
        <v>11</v>
      </c>
      <c r="E65" s="63">
        <v>-7</v>
      </c>
      <c r="F65" s="63">
        <v>157</v>
      </c>
    </row>
    <row r="66" spans="1:6" x14ac:dyDescent="0.25">
      <c r="A66" s="63">
        <v>2019.75</v>
      </c>
      <c r="B66" s="63">
        <v>205</v>
      </c>
      <c r="C66" s="63">
        <v>-102</v>
      </c>
      <c r="D66" s="63">
        <v>29</v>
      </c>
      <c r="E66" s="63">
        <v>18</v>
      </c>
      <c r="F66" s="63">
        <v>150</v>
      </c>
    </row>
    <row r="67" spans="1:6" x14ac:dyDescent="0.25">
      <c r="A67" s="63">
        <v>2020</v>
      </c>
      <c r="B67" s="63">
        <v>209</v>
      </c>
      <c r="C67" s="63">
        <v>-102</v>
      </c>
      <c r="D67" s="63">
        <v>20</v>
      </c>
      <c r="E67" s="63">
        <v>20</v>
      </c>
      <c r="F67" s="63">
        <v>148</v>
      </c>
    </row>
    <row r="68" spans="1:6" x14ac:dyDescent="0.25">
      <c r="A68" s="63">
        <v>2020.25</v>
      </c>
      <c r="B68" s="63">
        <v>157</v>
      </c>
      <c r="C68" s="63">
        <v>-272</v>
      </c>
      <c r="D68" s="63">
        <v>49</v>
      </c>
      <c r="E68" s="63">
        <v>8</v>
      </c>
      <c r="F68" s="63">
        <v>-59</v>
      </c>
    </row>
    <row r="69" spans="1:6" x14ac:dyDescent="0.25">
      <c r="A69" s="63">
        <v>2020.5</v>
      </c>
      <c r="B69" s="63">
        <v>148</v>
      </c>
      <c r="C69" s="63">
        <v>-274</v>
      </c>
      <c r="D69" s="63">
        <v>66</v>
      </c>
      <c r="E69" s="63">
        <v>4</v>
      </c>
      <c r="F69" s="63">
        <v>-56</v>
      </c>
    </row>
    <row r="70" spans="1:6" x14ac:dyDescent="0.25">
      <c r="A70" s="63">
        <v>2020.75</v>
      </c>
      <c r="B70" s="63">
        <v>95</v>
      </c>
      <c r="C70" s="63">
        <v>-177</v>
      </c>
      <c r="D70" s="63">
        <v>53</v>
      </c>
      <c r="E70" s="63">
        <v>-10</v>
      </c>
      <c r="F70" s="63">
        <v>-38</v>
      </c>
    </row>
    <row r="71" spans="1:6" x14ac:dyDescent="0.25">
      <c r="A71" s="65">
        <v>2021</v>
      </c>
      <c r="B71" s="65">
        <v>57</v>
      </c>
      <c r="C71" s="65">
        <v>-122</v>
      </c>
      <c r="D71" s="65">
        <v>33</v>
      </c>
      <c r="E71" s="65">
        <v>-7</v>
      </c>
      <c r="F71" s="65">
        <v>-40</v>
      </c>
    </row>
  </sheetData>
  <mergeCells count="2">
    <mergeCell ref="A1:F1"/>
    <mergeCell ref="H1:I1"/>
  </mergeCells>
  <pageMargins left="0.7" right="0.7" top="0.75" bottom="0.75" header="0.3" footer="0.3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528"/>
  <sheetViews>
    <sheetView workbookViewId="0">
      <selection sqref="A1:D1"/>
    </sheetView>
  </sheetViews>
  <sheetFormatPr defaultRowHeight="15" x14ac:dyDescent="0.25"/>
  <cols>
    <col min="1" max="1" width="11.7109375" customWidth="1"/>
    <col min="2" max="2" width="9.7109375" customWidth="1"/>
    <col min="3" max="3" width="16.7109375" customWidth="1"/>
    <col min="4" max="4" width="6.7109375" customWidth="1"/>
    <col min="6" max="6" width="12.7109375" customWidth="1"/>
    <col min="7" max="7" width="42.7109375" customWidth="1"/>
  </cols>
  <sheetData>
    <row r="1" spans="1:7" ht="15.75" x14ac:dyDescent="0.25">
      <c r="A1" s="190" t="s">
        <v>52</v>
      </c>
      <c r="B1" s="191"/>
      <c r="C1" s="191"/>
      <c r="D1" s="191"/>
      <c r="F1" s="190" t="s">
        <v>53</v>
      </c>
      <c r="G1" s="191"/>
    </row>
    <row r="2" spans="1:7" x14ac:dyDescent="0.25">
      <c r="A2" s="9" t="s">
        <v>51</v>
      </c>
      <c r="B2" s="9" t="s">
        <v>48</v>
      </c>
      <c r="C2" s="9" t="s">
        <v>49</v>
      </c>
      <c r="D2" s="9" t="s">
        <v>50</v>
      </c>
      <c r="F2" s="16" t="s">
        <v>54</v>
      </c>
      <c r="G2" s="10" t="s">
        <v>2</v>
      </c>
    </row>
    <row r="3" spans="1:7" x14ac:dyDescent="0.25">
      <c r="A3" s="14">
        <v>2020.0027322404401</v>
      </c>
      <c r="B3" s="14"/>
      <c r="C3" s="14"/>
      <c r="D3" s="14"/>
      <c r="F3" s="16" t="s">
        <v>55</v>
      </c>
      <c r="G3" s="11"/>
    </row>
    <row r="4" spans="1:7" x14ac:dyDescent="0.25">
      <c r="A4" s="13">
        <v>2020.0054644808699</v>
      </c>
      <c r="B4" s="13"/>
      <c r="C4" s="13"/>
      <c r="D4" s="13"/>
      <c r="F4" s="16" t="s">
        <v>56</v>
      </c>
      <c r="G4" s="11" t="s">
        <v>57</v>
      </c>
    </row>
    <row r="5" spans="1:7" x14ac:dyDescent="0.25">
      <c r="A5" s="13">
        <v>2020.00819672131</v>
      </c>
      <c r="B5" s="13"/>
      <c r="C5" s="13"/>
      <c r="D5" s="13"/>
      <c r="F5" s="16" t="s">
        <v>58</v>
      </c>
      <c r="G5" s="12"/>
    </row>
    <row r="6" spans="1:7" x14ac:dyDescent="0.25">
      <c r="A6" s="13">
        <v>2020.0109289617501</v>
      </c>
      <c r="B6" s="13"/>
      <c r="C6" s="13"/>
      <c r="D6" s="13"/>
    </row>
    <row r="7" spans="1:7" x14ac:dyDescent="0.25">
      <c r="A7" s="13">
        <v>2020.01366120219</v>
      </c>
      <c r="B7" s="13"/>
      <c r="C7" s="13"/>
      <c r="D7" s="13"/>
      <c r="F7" s="17" t="str">
        <f>HYPERLINK("#'OVERZICHT'!A1", "Link naar overzicht")</f>
        <v>Link naar overzicht</v>
      </c>
    </row>
    <row r="8" spans="1:7" x14ac:dyDescent="0.25">
      <c r="A8" s="13">
        <v>2020.01639344262</v>
      </c>
      <c r="B8" s="13"/>
      <c r="C8" s="13"/>
      <c r="D8" s="13"/>
    </row>
    <row r="9" spans="1:7" x14ac:dyDescent="0.25">
      <c r="A9" s="13">
        <v>2020.0191256830601</v>
      </c>
      <c r="B9" s="13"/>
      <c r="C9" s="13"/>
      <c r="D9" s="13"/>
    </row>
    <row r="10" spans="1:7" x14ac:dyDescent="0.25">
      <c r="A10" s="13">
        <v>2020.0218579235</v>
      </c>
      <c r="B10" s="13"/>
      <c r="C10" s="13"/>
      <c r="D10" s="13"/>
    </row>
    <row r="11" spans="1:7" x14ac:dyDescent="0.25">
      <c r="A11" s="13">
        <v>2020.02459016393</v>
      </c>
      <c r="B11" s="13"/>
      <c r="C11" s="13"/>
      <c r="D11" s="13"/>
    </row>
    <row r="12" spans="1:7" x14ac:dyDescent="0.25">
      <c r="A12" s="13">
        <v>2020.0273224043699</v>
      </c>
      <c r="B12" s="13"/>
      <c r="C12" s="13"/>
      <c r="D12" s="13"/>
    </row>
    <row r="13" spans="1:7" x14ac:dyDescent="0.25">
      <c r="A13" s="13">
        <v>2020.03005464481</v>
      </c>
      <c r="B13" s="13"/>
      <c r="C13" s="13"/>
      <c r="D13" s="13"/>
    </row>
    <row r="14" spans="1:7" x14ac:dyDescent="0.25">
      <c r="A14" s="13">
        <v>2020.0327868852501</v>
      </c>
      <c r="B14" s="13"/>
      <c r="C14" s="13"/>
      <c r="D14" s="13"/>
    </row>
    <row r="15" spans="1:7" x14ac:dyDescent="0.25">
      <c r="A15" s="13">
        <v>2020.0355191256799</v>
      </c>
      <c r="B15" s="13"/>
      <c r="C15" s="13"/>
      <c r="D15" s="13"/>
    </row>
    <row r="16" spans="1:7" x14ac:dyDescent="0.25">
      <c r="A16" s="13">
        <v>2020.03825136612</v>
      </c>
      <c r="B16" s="13"/>
      <c r="C16" s="13"/>
      <c r="D16" s="13"/>
    </row>
    <row r="17" spans="1:4" x14ac:dyDescent="0.25">
      <c r="A17" s="13">
        <v>2020.0409836065601</v>
      </c>
      <c r="B17" s="13"/>
      <c r="C17" s="13"/>
      <c r="D17" s="13"/>
    </row>
    <row r="18" spans="1:4" x14ac:dyDescent="0.25">
      <c r="A18" s="13">
        <v>2020.0437158469899</v>
      </c>
      <c r="B18" s="13"/>
      <c r="C18" s="13"/>
      <c r="D18" s="13"/>
    </row>
    <row r="19" spans="1:4" x14ac:dyDescent="0.25">
      <c r="A19" s="13">
        <v>2020.04644808743</v>
      </c>
      <c r="B19" s="13"/>
      <c r="C19" s="13"/>
      <c r="D19" s="13"/>
    </row>
    <row r="20" spans="1:4" x14ac:dyDescent="0.25">
      <c r="A20" s="13">
        <v>2020.0491803278701</v>
      </c>
      <c r="B20" s="13"/>
      <c r="C20" s="13"/>
      <c r="D20" s="13"/>
    </row>
    <row r="21" spans="1:4" x14ac:dyDescent="0.25">
      <c r="A21" s="13">
        <v>2020.0519125683099</v>
      </c>
      <c r="B21" s="13"/>
      <c r="C21" s="13"/>
      <c r="D21" s="13"/>
    </row>
    <row r="22" spans="1:4" x14ac:dyDescent="0.25">
      <c r="A22" s="13">
        <v>2020.05464480874</v>
      </c>
      <c r="B22" s="13"/>
      <c r="C22" s="13"/>
      <c r="D22" s="13"/>
    </row>
    <row r="23" spans="1:4" x14ac:dyDescent="0.25">
      <c r="A23" s="13">
        <v>2020.0573770491801</v>
      </c>
      <c r="B23" s="13"/>
      <c r="C23" s="13"/>
      <c r="D23" s="13"/>
    </row>
    <row r="24" spans="1:4" x14ac:dyDescent="0.25">
      <c r="A24" s="13">
        <v>2020.06010928962</v>
      </c>
      <c r="B24" s="13"/>
      <c r="C24" s="13">
        <v>0</v>
      </c>
      <c r="D24" s="13"/>
    </row>
    <row r="25" spans="1:4" x14ac:dyDescent="0.25">
      <c r="A25" s="13">
        <v>2020.06284153005</v>
      </c>
      <c r="B25" s="13"/>
      <c r="C25" s="13">
        <v>0</v>
      </c>
      <c r="D25" s="13"/>
    </row>
    <row r="26" spans="1:4" x14ac:dyDescent="0.25">
      <c r="A26" s="13">
        <v>2020.0655737704899</v>
      </c>
      <c r="B26" s="13"/>
      <c r="C26" s="13">
        <v>0</v>
      </c>
      <c r="D26" s="13"/>
    </row>
    <row r="27" spans="1:4" x14ac:dyDescent="0.25">
      <c r="A27" s="13">
        <v>2020.06830601093</v>
      </c>
      <c r="B27" s="13"/>
      <c r="C27" s="13">
        <v>0</v>
      </c>
      <c r="D27" s="13"/>
    </row>
    <row r="28" spans="1:4" x14ac:dyDescent="0.25">
      <c r="A28" s="13">
        <v>2020.0710382513701</v>
      </c>
      <c r="B28" s="13"/>
      <c r="C28" s="13">
        <v>0</v>
      </c>
      <c r="D28" s="13"/>
    </row>
    <row r="29" spans="1:4" x14ac:dyDescent="0.25">
      <c r="A29" s="13">
        <v>2020.0737704917999</v>
      </c>
      <c r="B29" s="13"/>
      <c r="C29" s="13">
        <v>0</v>
      </c>
      <c r="D29" s="13"/>
    </row>
    <row r="30" spans="1:4" x14ac:dyDescent="0.25">
      <c r="A30" s="13">
        <v>2020.07650273224</v>
      </c>
      <c r="B30" s="13"/>
      <c r="C30" s="13">
        <v>0</v>
      </c>
      <c r="D30" s="13"/>
    </row>
    <row r="31" spans="1:4" x14ac:dyDescent="0.25">
      <c r="A31" s="13">
        <v>2020.0792349726801</v>
      </c>
      <c r="B31" s="13"/>
      <c r="C31" s="13">
        <v>0</v>
      </c>
      <c r="D31" s="13"/>
    </row>
    <row r="32" spans="1:4" x14ac:dyDescent="0.25">
      <c r="A32" s="13">
        <v>2020.0819672131099</v>
      </c>
      <c r="B32" s="13"/>
      <c r="C32" s="13">
        <v>0</v>
      </c>
      <c r="D32" s="13"/>
    </row>
    <row r="33" spans="1:4" x14ac:dyDescent="0.25">
      <c r="A33" s="13">
        <v>2020.08469945355</v>
      </c>
      <c r="B33" s="13"/>
      <c r="C33" s="13">
        <v>0</v>
      </c>
      <c r="D33" s="13"/>
    </row>
    <row r="34" spans="1:4" x14ac:dyDescent="0.25">
      <c r="A34" s="13">
        <v>2020.0874316939901</v>
      </c>
      <c r="B34" s="13"/>
      <c r="C34" s="13">
        <v>0</v>
      </c>
      <c r="D34" s="13"/>
    </row>
    <row r="35" spans="1:4" x14ac:dyDescent="0.25">
      <c r="A35" s="13">
        <v>2020.0901639344299</v>
      </c>
      <c r="B35" s="13"/>
      <c r="C35" s="13">
        <v>5.56</v>
      </c>
      <c r="D35" s="13"/>
    </row>
    <row r="36" spans="1:4" x14ac:dyDescent="0.25">
      <c r="A36" s="13">
        <v>2020.09289617486</v>
      </c>
      <c r="B36" s="13"/>
      <c r="C36" s="13">
        <v>5.56</v>
      </c>
      <c r="D36" s="13"/>
    </row>
    <row r="37" spans="1:4" x14ac:dyDescent="0.25">
      <c r="A37" s="13">
        <v>2020.0956284153001</v>
      </c>
      <c r="B37" s="13"/>
      <c r="C37" s="13">
        <v>5.56</v>
      </c>
      <c r="D37" s="13">
        <v>10.555999999999999</v>
      </c>
    </row>
    <row r="38" spans="1:4" x14ac:dyDescent="0.25">
      <c r="A38" s="13">
        <v>2020.09836065574</v>
      </c>
      <c r="B38" s="13"/>
      <c r="C38" s="13">
        <v>5.56</v>
      </c>
      <c r="D38" s="13">
        <v>10.555999999999999</v>
      </c>
    </row>
    <row r="39" spans="1:4" x14ac:dyDescent="0.25">
      <c r="A39" s="13">
        <v>2020.10109289617</v>
      </c>
      <c r="B39" s="13"/>
      <c r="C39" s="13">
        <v>5.56</v>
      </c>
      <c r="D39" s="13">
        <v>10.555999999999999</v>
      </c>
    </row>
    <row r="40" spans="1:4" x14ac:dyDescent="0.25">
      <c r="A40" s="13">
        <v>2020.1038251366101</v>
      </c>
      <c r="B40" s="13"/>
      <c r="C40" s="13">
        <v>5.56</v>
      </c>
      <c r="D40" s="13">
        <v>10.555999999999999</v>
      </c>
    </row>
    <row r="41" spans="1:4" x14ac:dyDescent="0.25">
      <c r="A41" s="13">
        <v>2020.10655737705</v>
      </c>
      <c r="B41" s="13"/>
      <c r="C41" s="13">
        <v>5.56</v>
      </c>
      <c r="D41" s="13">
        <v>10.555999999999999</v>
      </c>
    </row>
    <row r="42" spans="1:4" x14ac:dyDescent="0.25">
      <c r="A42" s="13">
        <v>2020.10928961749</v>
      </c>
      <c r="B42" s="13"/>
      <c r="C42" s="13">
        <v>5.56</v>
      </c>
      <c r="D42" s="13">
        <v>10.555999999999999</v>
      </c>
    </row>
    <row r="43" spans="1:4" x14ac:dyDescent="0.25">
      <c r="A43" s="13">
        <v>2020.1120218579199</v>
      </c>
      <c r="B43" s="13"/>
      <c r="C43" s="13">
        <v>5.56</v>
      </c>
      <c r="D43" s="13">
        <v>10.555999999999999</v>
      </c>
    </row>
    <row r="44" spans="1:4" x14ac:dyDescent="0.25">
      <c r="A44" s="13">
        <v>2020.11475409836</v>
      </c>
      <c r="B44" s="13"/>
      <c r="C44" s="13">
        <v>5.56</v>
      </c>
      <c r="D44" s="13">
        <v>10.555999999999999</v>
      </c>
    </row>
    <row r="45" spans="1:4" x14ac:dyDescent="0.25">
      <c r="A45" s="13">
        <v>2020.1174863388001</v>
      </c>
      <c r="B45" s="13"/>
      <c r="C45" s="13">
        <v>5.56</v>
      </c>
      <c r="D45" s="13">
        <v>11.666</v>
      </c>
    </row>
    <row r="46" spans="1:4" x14ac:dyDescent="0.25">
      <c r="A46" s="13">
        <v>2020.1202185792299</v>
      </c>
      <c r="B46" s="13"/>
      <c r="C46" s="13">
        <v>5.56</v>
      </c>
      <c r="D46" s="13">
        <v>11.666</v>
      </c>
    </row>
    <row r="47" spans="1:4" x14ac:dyDescent="0.25">
      <c r="A47" s="13">
        <v>2020.12295081967</v>
      </c>
      <c r="B47" s="13"/>
      <c r="C47" s="13">
        <v>5.56</v>
      </c>
      <c r="D47" s="13">
        <v>11.666</v>
      </c>
    </row>
    <row r="48" spans="1:4" x14ac:dyDescent="0.25">
      <c r="A48" s="13">
        <v>2020.1256830601101</v>
      </c>
      <c r="B48" s="13"/>
      <c r="C48" s="13">
        <v>5.56</v>
      </c>
      <c r="D48" s="13">
        <v>11.666</v>
      </c>
    </row>
    <row r="49" spans="1:4" x14ac:dyDescent="0.25">
      <c r="A49" s="13">
        <v>2020.1284153005399</v>
      </c>
      <c r="B49" s="13"/>
      <c r="C49" s="13">
        <v>5.56</v>
      </c>
      <c r="D49" s="13">
        <v>11.666</v>
      </c>
    </row>
    <row r="50" spans="1:4" x14ac:dyDescent="0.25">
      <c r="A50" s="13">
        <v>2020.13114754098</v>
      </c>
      <c r="B50" s="13"/>
      <c r="C50" s="13">
        <v>5.56</v>
      </c>
      <c r="D50" s="13">
        <v>11.666</v>
      </c>
    </row>
    <row r="51" spans="1:4" x14ac:dyDescent="0.25">
      <c r="A51" s="13">
        <v>2020.1338797814201</v>
      </c>
      <c r="B51" s="13"/>
      <c r="C51" s="13">
        <v>5.56</v>
      </c>
      <c r="D51" s="13">
        <v>11.666</v>
      </c>
    </row>
    <row r="52" spans="1:4" x14ac:dyDescent="0.25">
      <c r="A52" s="13">
        <v>2020.1366120218599</v>
      </c>
      <c r="B52" s="13"/>
      <c r="C52" s="13">
        <v>5.56</v>
      </c>
      <c r="D52" s="13">
        <v>11.666</v>
      </c>
    </row>
    <row r="53" spans="1:4" x14ac:dyDescent="0.25">
      <c r="A53" s="13">
        <v>2020.13934426229</v>
      </c>
      <c r="B53" s="13"/>
      <c r="C53" s="13">
        <v>5.56</v>
      </c>
      <c r="D53" s="13">
        <v>11.666</v>
      </c>
    </row>
    <row r="54" spans="1:4" x14ac:dyDescent="0.25">
      <c r="A54" s="13">
        <v>2020.1420765027301</v>
      </c>
      <c r="B54" s="13"/>
      <c r="C54" s="13">
        <v>5.56</v>
      </c>
      <c r="D54" s="13">
        <v>13.334</v>
      </c>
    </row>
    <row r="55" spans="1:4" x14ac:dyDescent="0.25">
      <c r="A55" s="13">
        <v>2020.14480874317</v>
      </c>
      <c r="B55" s="13"/>
      <c r="C55" s="13">
        <v>5.56</v>
      </c>
      <c r="D55" s="13">
        <v>15.186</v>
      </c>
    </row>
    <row r="56" spans="1:4" x14ac:dyDescent="0.25">
      <c r="A56" s="13">
        <v>2020.1475409836</v>
      </c>
      <c r="B56" s="13"/>
      <c r="C56" s="13">
        <v>5.56</v>
      </c>
      <c r="D56" s="13">
        <v>21.76</v>
      </c>
    </row>
    <row r="57" spans="1:4" x14ac:dyDescent="0.25">
      <c r="A57" s="13">
        <v>2020.1502732240399</v>
      </c>
      <c r="B57" s="13"/>
      <c r="C57" s="13">
        <v>5.56</v>
      </c>
      <c r="D57" s="13">
        <v>21.76</v>
      </c>
    </row>
    <row r="58" spans="1:4" x14ac:dyDescent="0.25">
      <c r="A58" s="13">
        <v>2020.15300546448</v>
      </c>
      <c r="B58" s="13"/>
      <c r="C58" s="13">
        <v>5.56</v>
      </c>
      <c r="D58" s="13">
        <v>23.425999999999998</v>
      </c>
    </row>
    <row r="59" spans="1:4" x14ac:dyDescent="0.25">
      <c r="A59" s="13">
        <v>2020.1557377049201</v>
      </c>
      <c r="B59" s="13"/>
      <c r="C59" s="13">
        <v>5.56</v>
      </c>
      <c r="D59" s="13">
        <v>24.538</v>
      </c>
    </row>
    <row r="60" spans="1:4" x14ac:dyDescent="0.25">
      <c r="A60" s="13">
        <v>2020.1584699453499</v>
      </c>
      <c r="B60" s="13">
        <v>5.56</v>
      </c>
      <c r="C60" s="13">
        <v>5.56</v>
      </c>
      <c r="D60" s="13">
        <v>24.538</v>
      </c>
    </row>
    <row r="61" spans="1:4" x14ac:dyDescent="0.25">
      <c r="A61" s="13">
        <v>2020.16120218579</v>
      </c>
      <c r="B61" s="13">
        <v>5.56</v>
      </c>
      <c r="C61" s="13">
        <v>5.56</v>
      </c>
      <c r="D61" s="13">
        <v>25.091999999999999</v>
      </c>
    </row>
    <row r="62" spans="1:4" x14ac:dyDescent="0.25">
      <c r="A62" s="13">
        <v>2020.1639344262301</v>
      </c>
      <c r="B62" s="13">
        <v>5.56</v>
      </c>
      <c r="C62" s="13">
        <v>5.56</v>
      </c>
      <c r="D62" s="13">
        <v>30.37</v>
      </c>
    </row>
    <row r="63" spans="1:4" x14ac:dyDescent="0.25">
      <c r="A63" s="13">
        <v>2020.1666666666599</v>
      </c>
      <c r="B63" s="13">
        <v>5.56</v>
      </c>
      <c r="C63" s="13">
        <v>8.33</v>
      </c>
      <c r="D63" s="13">
        <v>30.37</v>
      </c>
    </row>
    <row r="64" spans="1:4" x14ac:dyDescent="0.25">
      <c r="A64" s="13">
        <v>2020.1693989071</v>
      </c>
      <c r="B64" s="13">
        <v>5.56</v>
      </c>
      <c r="C64" s="13">
        <v>11.11</v>
      </c>
      <c r="D64" s="13">
        <v>32.222000000000001</v>
      </c>
    </row>
    <row r="65" spans="1:4" x14ac:dyDescent="0.25">
      <c r="A65" s="13">
        <v>2020.1721311475401</v>
      </c>
      <c r="B65" s="13">
        <v>5.56</v>
      </c>
      <c r="C65" s="13">
        <v>11.11</v>
      </c>
      <c r="D65" s="13">
        <v>32.222000000000001</v>
      </c>
    </row>
    <row r="66" spans="1:4" x14ac:dyDescent="0.25">
      <c r="A66" s="13">
        <v>2020.1748633879799</v>
      </c>
      <c r="B66" s="13">
        <v>5.56</v>
      </c>
      <c r="C66" s="13">
        <v>11.11</v>
      </c>
      <c r="D66" s="13">
        <v>33.334000000000003</v>
      </c>
    </row>
    <row r="67" spans="1:4" x14ac:dyDescent="0.25">
      <c r="A67" s="13">
        <v>2020.17759562841</v>
      </c>
      <c r="B67" s="13">
        <v>5.56</v>
      </c>
      <c r="C67" s="13">
        <v>20.37</v>
      </c>
      <c r="D67" s="13">
        <v>33.704000000000001</v>
      </c>
    </row>
    <row r="68" spans="1:4" x14ac:dyDescent="0.25">
      <c r="A68" s="13">
        <v>2020.1803278688501</v>
      </c>
      <c r="B68" s="13">
        <v>11.11</v>
      </c>
      <c r="C68" s="13">
        <v>20.37</v>
      </c>
      <c r="D68" s="13">
        <v>33.704000000000001</v>
      </c>
    </row>
    <row r="69" spans="1:4" x14ac:dyDescent="0.25">
      <c r="A69" s="13">
        <v>2020.18306010929</v>
      </c>
      <c r="B69" s="13">
        <v>11.11</v>
      </c>
      <c r="C69" s="13">
        <v>20.37</v>
      </c>
      <c r="D69" s="13">
        <v>33.704000000000001</v>
      </c>
    </row>
    <row r="70" spans="1:4" x14ac:dyDescent="0.25">
      <c r="A70" s="13">
        <v>2020.18579234972</v>
      </c>
      <c r="B70" s="13">
        <v>11.11</v>
      </c>
      <c r="C70" s="13">
        <v>20.37</v>
      </c>
      <c r="D70" s="13">
        <v>33.704000000000001</v>
      </c>
    </row>
    <row r="71" spans="1:4" x14ac:dyDescent="0.25">
      <c r="A71" s="13">
        <v>2020.1885245901599</v>
      </c>
      <c r="B71" s="13">
        <v>11.11</v>
      </c>
      <c r="C71" s="13">
        <v>20.37</v>
      </c>
      <c r="D71" s="13">
        <v>37.222000000000001</v>
      </c>
    </row>
    <row r="72" spans="1:4" x14ac:dyDescent="0.25">
      <c r="A72" s="13">
        <v>2020.1912568306</v>
      </c>
      <c r="B72" s="13">
        <v>20.83</v>
      </c>
      <c r="C72" s="13">
        <v>20.37</v>
      </c>
      <c r="D72" s="13">
        <v>44.905999999999999</v>
      </c>
    </row>
    <row r="73" spans="1:4" x14ac:dyDescent="0.25">
      <c r="A73" s="13">
        <v>2020.1939890710401</v>
      </c>
      <c r="B73" s="13">
        <v>20.83</v>
      </c>
      <c r="C73" s="13">
        <v>21.76</v>
      </c>
      <c r="D73" s="13">
        <v>45.462000000000003</v>
      </c>
    </row>
    <row r="74" spans="1:4" x14ac:dyDescent="0.25">
      <c r="A74" s="13">
        <v>2020.1967213114699</v>
      </c>
      <c r="B74" s="13">
        <v>45.37</v>
      </c>
      <c r="C74" s="13">
        <v>30.09</v>
      </c>
      <c r="D74" s="13">
        <v>45.462000000000003</v>
      </c>
    </row>
    <row r="75" spans="1:4" x14ac:dyDescent="0.25">
      <c r="A75" s="13">
        <v>2020.19945355191</v>
      </c>
      <c r="B75" s="13">
        <v>53.7</v>
      </c>
      <c r="C75" s="13">
        <v>30.09</v>
      </c>
      <c r="D75" s="13">
        <v>46.204000000000001</v>
      </c>
    </row>
    <row r="76" spans="1:4" x14ac:dyDescent="0.25">
      <c r="A76" s="13">
        <v>2020.2021857923501</v>
      </c>
      <c r="B76" s="13">
        <v>53.7</v>
      </c>
      <c r="C76" s="13">
        <v>35.65</v>
      </c>
      <c r="D76" s="13">
        <v>57.131999999999998</v>
      </c>
    </row>
    <row r="77" spans="1:4" x14ac:dyDescent="0.25">
      <c r="A77" s="13">
        <v>2020.2049180327799</v>
      </c>
      <c r="B77" s="13">
        <v>53.7</v>
      </c>
      <c r="C77" s="13">
        <v>41.2</v>
      </c>
      <c r="D77" s="13">
        <v>57.131999999999998</v>
      </c>
    </row>
    <row r="78" spans="1:4" x14ac:dyDescent="0.25">
      <c r="A78" s="13">
        <v>2020.20765027322</v>
      </c>
      <c r="B78" s="13">
        <v>61.11</v>
      </c>
      <c r="C78" s="13">
        <v>52.31</v>
      </c>
      <c r="D78" s="13">
        <v>60.834000000000003</v>
      </c>
    </row>
    <row r="79" spans="1:4" x14ac:dyDescent="0.25">
      <c r="A79" s="13">
        <v>2020.2103825136601</v>
      </c>
      <c r="B79" s="13">
        <v>61.11</v>
      </c>
      <c r="C79" s="13">
        <v>55.09</v>
      </c>
      <c r="D79" s="13">
        <v>67.593999999999994</v>
      </c>
    </row>
    <row r="80" spans="1:4" x14ac:dyDescent="0.25">
      <c r="A80" s="13">
        <v>2020.2131147540999</v>
      </c>
      <c r="B80" s="13">
        <v>61.11</v>
      </c>
      <c r="C80" s="13">
        <v>55.09</v>
      </c>
      <c r="D80" s="13">
        <v>74.073999999999998</v>
      </c>
    </row>
    <row r="81" spans="1:4" x14ac:dyDescent="0.25">
      <c r="A81" s="13">
        <v>2020.21584699453</v>
      </c>
      <c r="B81" s="13">
        <v>61.11</v>
      </c>
      <c r="C81" s="13">
        <v>67.13</v>
      </c>
      <c r="D81" s="13">
        <v>74.63</v>
      </c>
    </row>
    <row r="82" spans="1:4" x14ac:dyDescent="0.25">
      <c r="A82" s="13">
        <v>2020.2185792349701</v>
      </c>
      <c r="B82" s="13">
        <v>61.11</v>
      </c>
      <c r="C82" s="13">
        <v>67.13</v>
      </c>
      <c r="D82" s="13">
        <v>78.147999999999996</v>
      </c>
    </row>
    <row r="83" spans="1:4" x14ac:dyDescent="0.25">
      <c r="A83" s="13">
        <v>2020.2213114754099</v>
      </c>
      <c r="B83" s="13">
        <v>61.11</v>
      </c>
      <c r="C83" s="13">
        <v>72.69</v>
      </c>
      <c r="D83" s="13">
        <v>80.186000000000007</v>
      </c>
    </row>
    <row r="84" spans="1:4" x14ac:dyDescent="0.25">
      <c r="A84" s="13">
        <v>2020.22404371584</v>
      </c>
      <c r="B84" s="13">
        <v>61.11</v>
      </c>
      <c r="C84" s="13">
        <v>72.69</v>
      </c>
      <c r="D84" s="13">
        <v>81.944000000000003</v>
      </c>
    </row>
    <row r="85" spans="1:4" x14ac:dyDescent="0.25">
      <c r="A85" s="13">
        <v>2020.2267759562801</v>
      </c>
      <c r="B85" s="13">
        <v>78.7</v>
      </c>
      <c r="C85" s="13">
        <v>72.69</v>
      </c>
      <c r="D85" s="13">
        <v>81.944000000000003</v>
      </c>
    </row>
    <row r="86" spans="1:4" x14ac:dyDescent="0.25">
      <c r="A86" s="13">
        <v>2020.22950819672</v>
      </c>
      <c r="B86" s="13">
        <v>78.7</v>
      </c>
      <c r="C86" s="13">
        <v>72.69</v>
      </c>
      <c r="D86" s="13">
        <v>81.944000000000003</v>
      </c>
    </row>
    <row r="87" spans="1:4" x14ac:dyDescent="0.25">
      <c r="A87" s="13">
        <v>2020.23224043716</v>
      </c>
      <c r="B87" s="13">
        <v>78.7</v>
      </c>
      <c r="C87" s="13">
        <v>72.69</v>
      </c>
      <c r="D87" s="13">
        <v>81.944000000000003</v>
      </c>
    </row>
    <row r="88" spans="1:4" x14ac:dyDescent="0.25">
      <c r="A88" s="13">
        <v>2020.2349726775899</v>
      </c>
      <c r="B88" s="13">
        <v>78.7</v>
      </c>
      <c r="C88" s="13">
        <v>72.69</v>
      </c>
      <c r="D88" s="13">
        <v>81.944000000000003</v>
      </c>
    </row>
    <row r="89" spans="1:4" x14ac:dyDescent="0.25">
      <c r="A89" s="13">
        <v>2020.23770491803</v>
      </c>
      <c r="B89" s="13">
        <v>78.7</v>
      </c>
      <c r="C89" s="13">
        <v>72.69</v>
      </c>
      <c r="D89" s="13">
        <v>81.944000000000003</v>
      </c>
    </row>
    <row r="90" spans="1:4" x14ac:dyDescent="0.25">
      <c r="A90" s="13">
        <v>2020.2404371584701</v>
      </c>
      <c r="B90" s="13">
        <v>78.7</v>
      </c>
      <c r="C90" s="13">
        <v>72.69</v>
      </c>
      <c r="D90" s="13">
        <v>81.944000000000003</v>
      </c>
    </row>
    <row r="91" spans="1:4" x14ac:dyDescent="0.25">
      <c r="A91" s="13">
        <v>2020.2431693988999</v>
      </c>
      <c r="B91" s="13">
        <v>78.7</v>
      </c>
      <c r="C91" s="13">
        <v>72.69</v>
      </c>
      <c r="D91" s="13">
        <v>81.944000000000003</v>
      </c>
    </row>
    <row r="92" spans="1:4" x14ac:dyDescent="0.25">
      <c r="A92" s="13">
        <v>2020.24590163934</v>
      </c>
      <c r="B92" s="13">
        <v>78.7</v>
      </c>
      <c r="C92" s="13">
        <v>72.69</v>
      </c>
      <c r="D92" s="13">
        <v>84.63</v>
      </c>
    </row>
    <row r="93" spans="1:4" x14ac:dyDescent="0.25">
      <c r="A93" s="13">
        <v>2020.2486338797801</v>
      </c>
      <c r="B93" s="13">
        <v>78.7</v>
      </c>
      <c r="C93" s="13">
        <v>72.69</v>
      </c>
      <c r="D93" s="13">
        <v>84.63</v>
      </c>
    </row>
    <row r="94" spans="1:4" x14ac:dyDescent="0.25">
      <c r="A94" s="13">
        <v>2020.2513661202199</v>
      </c>
      <c r="B94" s="13">
        <v>78.7</v>
      </c>
      <c r="C94" s="13">
        <v>72.69</v>
      </c>
      <c r="D94" s="13">
        <v>84.63</v>
      </c>
    </row>
    <row r="95" spans="1:4" x14ac:dyDescent="0.25">
      <c r="A95" s="13">
        <v>2020.25409836065</v>
      </c>
      <c r="B95" s="13">
        <v>78.7</v>
      </c>
      <c r="C95" s="13">
        <v>72.69</v>
      </c>
      <c r="D95" s="13">
        <v>84.63</v>
      </c>
    </row>
    <row r="96" spans="1:4" x14ac:dyDescent="0.25">
      <c r="A96" s="13">
        <v>2020.2568306010901</v>
      </c>
      <c r="B96" s="13">
        <v>78.7</v>
      </c>
      <c r="C96" s="13">
        <v>72.69</v>
      </c>
      <c r="D96" s="13">
        <v>84.63</v>
      </c>
    </row>
    <row r="97" spans="1:4" x14ac:dyDescent="0.25">
      <c r="A97" s="13">
        <v>2020.2595628415299</v>
      </c>
      <c r="B97" s="13">
        <v>78.7</v>
      </c>
      <c r="C97" s="13">
        <v>72.69</v>
      </c>
      <c r="D97" s="13">
        <v>84.63</v>
      </c>
    </row>
    <row r="98" spans="1:4" x14ac:dyDescent="0.25">
      <c r="A98" s="13">
        <v>2020.26229508196</v>
      </c>
      <c r="B98" s="13">
        <v>78.7</v>
      </c>
      <c r="C98" s="13">
        <v>72.69</v>
      </c>
      <c r="D98" s="13">
        <v>84.63</v>
      </c>
    </row>
    <row r="99" spans="1:4" x14ac:dyDescent="0.25">
      <c r="A99" s="13">
        <v>2020.2650273224001</v>
      </c>
      <c r="B99" s="13">
        <v>78.7</v>
      </c>
      <c r="C99" s="13">
        <v>72.69</v>
      </c>
      <c r="D99" s="13">
        <v>84.63</v>
      </c>
    </row>
    <row r="100" spans="1:4" x14ac:dyDescent="0.25">
      <c r="A100" s="13">
        <v>2020.26775956284</v>
      </c>
      <c r="B100" s="13">
        <v>78.7</v>
      </c>
      <c r="C100" s="13">
        <v>72.69</v>
      </c>
      <c r="D100" s="13">
        <v>84.63</v>
      </c>
    </row>
    <row r="101" spans="1:4" x14ac:dyDescent="0.25">
      <c r="A101" s="13">
        <v>2020.27049180328</v>
      </c>
      <c r="B101" s="13">
        <v>78.7</v>
      </c>
      <c r="C101" s="13">
        <v>72.69</v>
      </c>
      <c r="D101" s="13">
        <v>84.63</v>
      </c>
    </row>
    <row r="102" spans="1:4" x14ac:dyDescent="0.25">
      <c r="A102" s="13">
        <v>2020.2732240437099</v>
      </c>
      <c r="B102" s="13">
        <v>78.7</v>
      </c>
      <c r="C102" s="13">
        <v>72.69</v>
      </c>
      <c r="D102" s="13">
        <v>84.63</v>
      </c>
    </row>
    <row r="103" spans="1:4" x14ac:dyDescent="0.25">
      <c r="A103" s="13">
        <v>2020.27595628415</v>
      </c>
      <c r="B103" s="13">
        <v>78.7</v>
      </c>
      <c r="C103" s="13">
        <v>72.69</v>
      </c>
      <c r="D103" s="13">
        <v>83.888000000000005</v>
      </c>
    </row>
    <row r="104" spans="1:4" x14ac:dyDescent="0.25">
      <c r="A104" s="13">
        <v>2020.2786885245901</v>
      </c>
      <c r="B104" s="13">
        <v>78.7</v>
      </c>
      <c r="C104" s="13">
        <v>72.69</v>
      </c>
      <c r="D104" s="13">
        <v>83.888000000000005</v>
      </c>
    </row>
    <row r="105" spans="1:4" x14ac:dyDescent="0.25">
      <c r="A105" s="13">
        <v>2020.2814207650199</v>
      </c>
      <c r="B105" s="13">
        <v>78.7</v>
      </c>
      <c r="C105" s="13">
        <v>72.69</v>
      </c>
      <c r="D105" s="13">
        <v>85</v>
      </c>
    </row>
    <row r="106" spans="1:4" x14ac:dyDescent="0.25">
      <c r="A106" s="13">
        <v>2020.28415300546</v>
      </c>
      <c r="B106" s="13">
        <v>78.7</v>
      </c>
      <c r="C106" s="13">
        <v>72.69</v>
      </c>
      <c r="D106" s="13">
        <v>85</v>
      </c>
    </row>
    <row r="107" spans="1:4" x14ac:dyDescent="0.25">
      <c r="A107" s="13">
        <v>2020.2868852459001</v>
      </c>
      <c r="B107" s="13">
        <v>78.7</v>
      </c>
      <c r="C107" s="13">
        <v>72.69</v>
      </c>
      <c r="D107" s="13">
        <v>85</v>
      </c>
    </row>
    <row r="108" spans="1:4" x14ac:dyDescent="0.25">
      <c r="A108" s="13">
        <v>2020.2896174863399</v>
      </c>
      <c r="B108" s="13">
        <v>78.7</v>
      </c>
      <c r="C108" s="13">
        <v>72.69</v>
      </c>
      <c r="D108" s="13">
        <v>85</v>
      </c>
    </row>
    <row r="109" spans="1:4" x14ac:dyDescent="0.25">
      <c r="A109" s="13">
        <v>2020.29234972677</v>
      </c>
      <c r="B109" s="13">
        <v>78.7</v>
      </c>
      <c r="C109" s="13">
        <v>72.69</v>
      </c>
      <c r="D109" s="13">
        <v>85</v>
      </c>
    </row>
    <row r="110" spans="1:4" x14ac:dyDescent="0.25">
      <c r="A110" s="13">
        <v>2020.2950819672101</v>
      </c>
      <c r="B110" s="13">
        <v>78.7</v>
      </c>
      <c r="C110" s="13">
        <v>72.69</v>
      </c>
      <c r="D110" s="13">
        <v>85</v>
      </c>
    </row>
    <row r="111" spans="1:4" x14ac:dyDescent="0.25">
      <c r="A111" s="13">
        <v>2020.2978142076499</v>
      </c>
      <c r="B111" s="13">
        <v>78.7</v>
      </c>
      <c r="C111" s="13">
        <v>72.69</v>
      </c>
      <c r="D111" s="13">
        <v>85</v>
      </c>
    </row>
    <row r="112" spans="1:4" x14ac:dyDescent="0.25">
      <c r="A112" s="13">
        <v>2020.30054644808</v>
      </c>
      <c r="B112" s="13">
        <v>78.7</v>
      </c>
      <c r="C112" s="13">
        <v>72.69</v>
      </c>
      <c r="D112" s="13">
        <v>85</v>
      </c>
    </row>
    <row r="113" spans="1:4" x14ac:dyDescent="0.25">
      <c r="A113" s="13">
        <v>2020.3032786885201</v>
      </c>
      <c r="B113" s="13">
        <v>78.7</v>
      </c>
      <c r="C113" s="13">
        <v>72.69</v>
      </c>
      <c r="D113" s="13">
        <v>85</v>
      </c>
    </row>
    <row r="114" spans="1:4" x14ac:dyDescent="0.25">
      <c r="A114" s="13">
        <v>2020.3060109289599</v>
      </c>
      <c r="B114" s="13">
        <v>78.7</v>
      </c>
      <c r="C114" s="13">
        <v>72.69</v>
      </c>
      <c r="D114" s="13">
        <v>85</v>
      </c>
    </row>
    <row r="115" spans="1:4" x14ac:dyDescent="0.25">
      <c r="A115" s="13">
        <v>2020.3087431694</v>
      </c>
      <c r="B115" s="13">
        <v>78.7</v>
      </c>
      <c r="C115" s="13">
        <v>72.69</v>
      </c>
      <c r="D115" s="13">
        <v>85</v>
      </c>
    </row>
    <row r="116" spans="1:4" x14ac:dyDescent="0.25">
      <c r="A116" s="13">
        <v>2020.3114754098301</v>
      </c>
      <c r="B116" s="13">
        <v>78.7</v>
      </c>
      <c r="C116" s="13">
        <v>72.69</v>
      </c>
      <c r="D116" s="13">
        <v>85</v>
      </c>
    </row>
    <row r="117" spans="1:4" x14ac:dyDescent="0.25">
      <c r="A117" s="13">
        <v>2020.31420765027</v>
      </c>
      <c r="B117" s="13">
        <v>78.7</v>
      </c>
      <c r="C117" s="13">
        <v>72.69</v>
      </c>
      <c r="D117" s="13">
        <v>85</v>
      </c>
    </row>
    <row r="118" spans="1:4" x14ac:dyDescent="0.25">
      <c r="A118" s="13">
        <v>2020.31693989071</v>
      </c>
      <c r="B118" s="13">
        <v>78.7</v>
      </c>
      <c r="C118" s="13">
        <v>72.69</v>
      </c>
      <c r="D118" s="13">
        <v>85</v>
      </c>
    </row>
    <row r="119" spans="1:4" x14ac:dyDescent="0.25">
      <c r="A119" s="13">
        <v>2020.3196721311399</v>
      </c>
      <c r="B119" s="13">
        <v>78.7</v>
      </c>
      <c r="C119" s="13">
        <v>72.69</v>
      </c>
      <c r="D119" s="13">
        <v>85</v>
      </c>
    </row>
    <row r="120" spans="1:4" x14ac:dyDescent="0.25">
      <c r="A120" s="13">
        <v>2020.32240437158</v>
      </c>
      <c r="B120" s="13">
        <v>78.7</v>
      </c>
      <c r="C120" s="13">
        <v>72.69</v>
      </c>
      <c r="D120" s="13">
        <v>85</v>
      </c>
    </row>
    <row r="121" spans="1:4" x14ac:dyDescent="0.25">
      <c r="A121" s="13">
        <v>2020.3251366120201</v>
      </c>
      <c r="B121" s="13">
        <v>78.7</v>
      </c>
      <c r="C121" s="13">
        <v>72.69</v>
      </c>
      <c r="D121" s="13">
        <v>85</v>
      </c>
    </row>
    <row r="122" spans="1:4" x14ac:dyDescent="0.25">
      <c r="A122" s="13">
        <v>2020.3278688524599</v>
      </c>
      <c r="B122" s="13">
        <v>78.7</v>
      </c>
      <c r="C122" s="13">
        <v>72.69</v>
      </c>
      <c r="D122" s="13">
        <v>85</v>
      </c>
    </row>
    <row r="123" spans="1:4" x14ac:dyDescent="0.25">
      <c r="A123" s="13">
        <v>2020.33060109289</v>
      </c>
      <c r="B123" s="13">
        <v>78.7</v>
      </c>
      <c r="C123" s="13">
        <v>72.69</v>
      </c>
      <c r="D123" s="13">
        <v>85</v>
      </c>
    </row>
    <row r="124" spans="1:4" x14ac:dyDescent="0.25">
      <c r="A124" s="13">
        <v>2020.3333333333301</v>
      </c>
      <c r="B124" s="13">
        <v>78.7</v>
      </c>
      <c r="C124" s="13">
        <v>72.69</v>
      </c>
      <c r="D124" s="13">
        <v>85</v>
      </c>
    </row>
    <row r="125" spans="1:4" x14ac:dyDescent="0.25">
      <c r="A125" s="13">
        <v>2020.3360655737699</v>
      </c>
      <c r="B125" s="13">
        <v>78.7</v>
      </c>
      <c r="C125" s="13">
        <v>72.69</v>
      </c>
      <c r="D125" s="13">
        <v>85</v>
      </c>
    </row>
    <row r="126" spans="1:4" x14ac:dyDescent="0.25">
      <c r="A126" s="13">
        <v>2020.3387978142</v>
      </c>
      <c r="B126" s="13">
        <v>78.7</v>
      </c>
      <c r="C126" s="13">
        <v>72.69</v>
      </c>
      <c r="D126" s="13">
        <v>84.721999999999994</v>
      </c>
    </row>
    <row r="127" spans="1:4" x14ac:dyDescent="0.25">
      <c r="A127" s="13">
        <v>2020.3415300546401</v>
      </c>
      <c r="B127" s="13">
        <v>78.7</v>
      </c>
      <c r="C127" s="13">
        <v>72.69</v>
      </c>
      <c r="D127" s="13">
        <v>78.331999999999994</v>
      </c>
    </row>
    <row r="128" spans="1:4" x14ac:dyDescent="0.25">
      <c r="A128" s="13">
        <v>2020.3442622950799</v>
      </c>
      <c r="B128" s="13">
        <v>78.7</v>
      </c>
      <c r="C128" s="13">
        <v>72.69</v>
      </c>
      <c r="D128" s="13">
        <v>77.775999999999996</v>
      </c>
    </row>
    <row r="129" spans="1:4" x14ac:dyDescent="0.25">
      <c r="A129" s="13">
        <v>2020.34699453552</v>
      </c>
      <c r="B129" s="13">
        <v>78.7</v>
      </c>
      <c r="C129" s="13">
        <v>72.69</v>
      </c>
      <c r="D129" s="13">
        <v>76.664000000000001</v>
      </c>
    </row>
    <row r="130" spans="1:4" x14ac:dyDescent="0.25">
      <c r="A130" s="13">
        <v>2020.3497267759501</v>
      </c>
      <c r="B130" s="13">
        <v>78.7</v>
      </c>
      <c r="C130" s="13">
        <v>72.69</v>
      </c>
      <c r="D130" s="13">
        <v>76.293999999999997</v>
      </c>
    </row>
    <row r="131" spans="1:4" x14ac:dyDescent="0.25">
      <c r="A131" s="13">
        <v>2020.35245901639</v>
      </c>
      <c r="B131" s="13">
        <v>78.7</v>
      </c>
      <c r="C131" s="13">
        <v>72.69</v>
      </c>
      <c r="D131" s="13">
        <v>76.293999999999997</v>
      </c>
    </row>
    <row r="132" spans="1:4" x14ac:dyDescent="0.25">
      <c r="A132" s="13">
        <v>2020.35519125683</v>
      </c>
      <c r="B132" s="13">
        <v>78.7</v>
      </c>
      <c r="C132" s="13">
        <v>72.69</v>
      </c>
      <c r="D132" s="13">
        <v>76.293999999999997</v>
      </c>
    </row>
    <row r="133" spans="1:4" x14ac:dyDescent="0.25">
      <c r="A133" s="13">
        <v>2020.3579234972599</v>
      </c>
      <c r="B133" s="13">
        <v>78.7</v>
      </c>
      <c r="C133" s="13">
        <v>72.69</v>
      </c>
      <c r="D133" s="13">
        <v>76.293999999999997</v>
      </c>
    </row>
    <row r="134" spans="1:4" x14ac:dyDescent="0.25">
      <c r="A134" s="13">
        <v>2020.3606557377</v>
      </c>
      <c r="B134" s="13">
        <v>71.3</v>
      </c>
      <c r="C134" s="13">
        <v>72.69</v>
      </c>
      <c r="D134" s="13">
        <v>73.331999999999994</v>
      </c>
    </row>
    <row r="135" spans="1:4" x14ac:dyDescent="0.25">
      <c r="A135" s="13">
        <v>2020.3633879781401</v>
      </c>
      <c r="B135" s="13">
        <v>71.3</v>
      </c>
      <c r="C135" s="13">
        <v>72.69</v>
      </c>
      <c r="D135" s="13">
        <v>73.331999999999994</v>
      </c>
    </row>
    <row r="136" spans="1:4" x14ac:dyDescent="0.25">
      <c r="A136" s="13">
        <v>2020.3661202185699</v>
      </c>
      <c r="B136" s="13">
        <v>71.3</v>
      </c>
      <c r="C136" s="13">
        <v>72.69</v>
      </c>
      <c r="D136" s="13">
        <v>73.61</v>
      </c>
    </row>
    <row r="137" spans="1:4" x14ac:dyDescent="0.25">
      <c r="A137" s="13">
        <v>2020.36885245901</v>
      </c>
      <c r="B137" s="13">
        <v>71.3</v>
      </c>
      <c r="C137" s="13">
        <v>72.69</v>
      </c>
      <c r="D137" s="13">
        <v>73.61</v>
      </c>
    </row>
    <row r="138" spans="1:4" x14ac:dyDescent="0.25">
      <c r="A138" s="13">
        <v>2020.3715846994501</v>
      </c>
      <c r="B138" s="13">
        <v>71.3</v>
      </c>
      <c r="C138" s="13">
        <v>72.69</v>
      </c>
      <c r="D138" s="13">
        <v>73.61</v>
      </c>
    </row>
    <row r="139" spans="1:4" x14ac:dyDescent="0.25">
      <c r="A139" s="13">
        <v>2020.3743169398899</v>
      </c>
      <c r="B139" s="13">
        <v>71.3</v>
      </c>
      <c r="C139" s="13">
        <v>72.69</v>
      </c>
      <c r="D139" s="13">
        <v>73.793999999999997</v>
      </c>
    </row>
    <row r="140" spans="1:4" x14ac:dyDescent="0.25">
      <c r="A140" s="13">
        <v>2020.37704918032</v>
      </c>
      <c r="B140" s="13">
        <v>71.3</v>
      </c>
      <c r="C140" s="13">
        <v>72.69</v>
      </c>
      <c r="D140" s="13">
        <v>72.962000000000003</v>
      </c>
    </row>
    <row r="141" spans="1:4" x14ac:dyDescent="0.25">
      <c r="A141" s="13">
        <v>2020.3797814207601</v>
      </c>
      <c r="B141" s="13">
        <v>71.3</v>
      </c>
      <c r="C141" s="13">
        <v>72.69</v>
      </c>
      <c r="D141" s="13">
        <v>71.296000000000006</v>
      </c>
    </row>
    <row r="142" spans="1:4" x14ac:dyDescent="0.25">
      <c r="A142" s="13">
        <v>2020.3825136611999</v>
      </c>
      <c r="B142" s="13">
        <v>71.3</v>
      </c>
      <c r="C142" s="13">
        <v>72.69</v>
      </c>
      <c r="D142" s="13">
        <v>70.926000000000002</v>
      </c>
    </row>
    <row r="143" spans="1:4" x14ac:dyDescent="0.25">
      <c r="A143" s="13">
        <v>2020.38524590163</v>
      </c>
      <c r="B143" s="13">
        <v>71.3</v>
      </c>
      <c r="C143" s="13">
        <v>72.69</v>
      </c>
      <c r="D143" s="13">
        <v>70.926000000000002</v>
      </c>
    </row>
    <row r="144" spans="1:4" x14ac:dyDescent="0.25">
      <c r="A144" s="13">
        <v>2020.3879781420701</v>
      </c>
      <c r="B144" s="13">
        <v>71.3</v>
      </c>
      <c r="C144" s="13">
        <v>72.69</v>
      </c>
      <c r="D144" s="13">
        <v>70.926000000000002</v>
      </c>
    </row>
    <row r="145" spans="1:4" x14ac:dyDescent="0.25">
      <c r="A145" s="13">
        <v>2020.39071038251</v>
      </c>
      <c r="B145" s="13">
        <v>71.3</v>
      </c>
      <c r="C145" s="13">
        <v>72.69</v>
      </c>
      <c r="D145" s="13">
        <v>70.183999999999997</v>
      </c>
    </row>
    <row r="146" spans="1:4" x14ac:dyDescent="0.25">
      <c r="A146" s="13">
        <v>2020.39344262295</v>
      </c>
      <c r="B146" s="13">
        <v>71.3</v>
      </c>
      <c r="C146" s="13">
        <v>72.69</v>
      </c>
      <c r="D146" s="13">
        <v>70.183999999999997</v>
      </c>
    </row>
    <row r="147" spans="1:4" x14ac:dyDescent="0.25">
      <c r="A147" s="13">
        <v>2020.3961748633801</v>
      </c>
      <c r="B147" s="13">
        <v>71.3</v>
      </c>
      <c r="C147" s="13">
        <v>72.69</v>
      </c>
      <c r="D147" s="13">
        <v>70.183999999999997</v>
      </c>
    </row>
    <row r="148" spans="1:4" x14ac:dyDescent="0.25">
      <c r="A148" s="13">
        <v>2020.39890710382</v>
      </c>
      <c r="B148" s="13">
        <v>71.3</v>
      </c>
      <c r="C148" s="13">
        <v>72.69</v>
      </c>
      <c r="D148" s="13">
        <v>70.183999999999997</v>
      </c>
    </row>
    <row r="149" spans="1:4" x14ac:dyDescent="0.25">
      <c r="A149" s="13">
        <v>2020.40163934426</v>
      </c>
      <c r="B149" s="13">
        <v>71.3</v>
      </c>
      <c r="C149" s="13">
        <v>72.69</v>
      </c>
      <c r="D149" s="13">
        <v>69.073999999999998</v>
      </c>
    </row>
    <row r="150" spans="1:4" x14ac:dyDescent="0.25">
      <c r="A150" s="13">
        <v>2020.4043715846899</v>
      </c>
      <c r="B150" s="13">
        <v>71.3</v>
      </c>
      <c r="C150" s="13">
        <v>72.69</v>
      </c>
      <c r="D150" s="13">
        <v>68.334000000000003</v>
      </c>
    </row>
    <row r="151" spans="1:4" x14ac:dyDescent="0.25">
      <c r="A151" s="13">
        <v>2020.40710382513</v>
      </c>
      <c r="B151" s="13">
        <v>71.3</v>
      </c>
      <c r="C151" s="13">
        <v>72.69</v>
      </c>
      <c r="D151" s="13">
        <v>68.334000000000003</v>
      </c>
    </row>
    <row r="152" spans="1:4" x14ac:dyDescent="0.25">
      <c r="A152" s="13">
        <v>2020.4098360655701</v>
      </c>
      <c r="B152" s="13">
        <v>71.3</v>
      </c>
      <c r="C152" s="13">
        <v>72.69</v>
      </c>
      <c r="D152" s="13">
        <v>68.334000000000003</v>
      </c>
    </row>
    <row r="153" spans="1:4" x14ac:dyDescent="0.25">
      <c r="A153" s="13">
        <v>2020.4125683060099</v>
      </c>
      <c r="B153" s="13">
        <v>71.3</v>
      </c>
      <c r="C153" s="13">
        <v>72.69</v>
      </c>
      <c r="D153" s="13">
        <v>68.334000000000003</v>
      </c>
    </row>
    <row r="154" spans="1:4" x14ac:dyDescent="0.25">
      <c r="A154" s="13">
        <v>2020.41530054644</v>
      </c>
      <c r="B154" s="13">
        <v>71.3</v>
      </c>
      <c r="C154" s="13">
        <v>72.69</v>
      </c>
      <c r="D154" s="13">
        <v>68.334000000000003</v>
      </c>
    </row>
    <row r="155" spans="1:4" x14ac:dyDescent="0.25">
      <c r="A155" s="13">
        <v>2020.4180327868801</v>
      </c>
      <c r="B155" s="13">
        <v>62.96</v>
      </c>
      <c r="C155" s="13">
        <v>72.69</v>
      </c>
      <c r="D155" s="13">
        <v>68.055999999999997</v>
      </c>
    </row>
    <row r="156" spans="1:4" x14ac:dyDescent="0.25">
      <c r="A156" s="13">
        <v>2020.4207650273199</v>
      </c>
      <c r="B156" s="13">
        <v>62.96</v>
      </c>
      <c r="C156" s="13">
        <v>72.69</v>
      </c>
      <c r="D156" s="13">
        <v>67.5</v>
      </c>
    </row>
    <row r="157" spans="1:4" x14ac:dyDescent="0.25">
      <c r="A157" s="13">
        <v>2020.42349726775</v>
      </c>
      <c r="B157" s="13">
        <v>62.96</v>
      </c>
      <c r="C157" s="13">
        <v>72.69</v>
      </c>
      <c r="D157" s="13">
        <v>65.278000000000006</v>
      </c>
    </row>
    <row r="158" spans="1:4" x14ac:dyDescent="0.25">
      <c r="A158" s="13">
        <v>2020.4262295081901</v>
      </c>
      <c r="B158" s="13">
        <v>62.96</v>
      </c>
      <c r="C158" s="13">
        <v>72.69</v>
      </c>
      <c r="D158" s="13">
        <v>65.278000000000006</v>
      </c>
    </row>
    <row r="159" spans="1:4" x14ac:dyDescent="0.25">
      <c r="A159" s="13">
        <v>2020.4289617486299</v>
      </c>
      <c r="B159" s="13">
        <v>62.96</v>
      </c>
      <c r="C159" s="13">
        <v>72.69</v>
      </c>
      <c r="D159" s="13">
        <v>64.908000000000001</v>
      </c>
    </row>
    <row r="160" spans="1:4" x14ac:dyDescent="0.25">
      <c r="A160" s="13">
        <v>2020.43169398907</v>
      </c>
      <c r="B160" s="13">
        <v>62.96</v>
      </c>
      <c r="C160" s="13">
        <v>72.69</v>
      </c>
      <c r="D160" s="13">
        <v>64.908000000000001</v>
      </c>
    </row>
    <row r="161" spans="1:4" x14ac:dyDescent="0.25">
      <c r="A161" s="13">
        <v>2020.4344262295001</v>
      </c>
      <c r="B161" s="13">
        <v>62.96</v>
      </c>
      <c r="C161" s="13">
        <v>72.69</v>
      </c>
      <c r="D161" s="13">
        <v>64.908000000000001</v>
      </c>
    </row>
    <row r="162" spans="1:4" x14ac:dyDescent="0.25">
      <c r="A162" s="13">
        <v>2020.43715846994</v>
      </c>
      <c r="B162" s="13">
        <v>62.96</v>
      </c>
      <c r="C162" s="13">
        <v>72.69</v>
      </c>
      <c r="D162" s="13">
        <v>58.795999999999999</v>
      </c>
    </row>
    <row r="163" spans="1:4" x14ac:dyDescent="0.25">
      <c r="A163" s="13">
        <v>2020.43989071038</v>
      </c>
      <c r="B163" s="13">
        <v>62.96</v>
      </c>
      <c r="C163" s="13">
        <v>72.69</v>
      </c>
      <c r="D163" s="13">
        <v>58.795999999999999</v>
      </c>
    </row>
    <row r="164" spans="1:4" x14ac:dyDescent="0.25">
      <c r="A164" s="13">
        <v>2020.4426229508099</v>
      </c>
      <c r="B164" s="13">
        <v>62.96</v>
      </c>
      <c r="C164" s="13">
        <v>72.69</v>
      </c>
      <c r="D164" s="13">
        <v>58.795999999999999</v>
      </c>
    </row>
    <row r="165" spans="1:4" x14ac:dyDescent="0.25">
      <c r="A165" s="13">
        <v>2020.44535519125</v>
      </c>
      <c r="B165" s="13">
        <v>62.96</v>
      </c>
      <c r="C165" s="13">
        <v>72.69</v>
      </c>
      <c r="D165" s="13">
        <v>58.795999999999999</v>
      </c>
    </row>
    <row r="166" spans="1:4" x14ac:dyDescent="0.25">
      <c r="A166" s="13">
        <v>2020.4480874316901</v>
      </c>
      <c r="B166" s="13">
        <v>62.96</v>
      </c>
      <c r="C166" s="13">
        <v>72.69</v>
      </c>
      <c r="D166" s="13">
        <v>58.795999999999999</v>
      </c>
    </row>
    <row r="167" spans="1:4" x14ac:dyDescent="0.25">
      <c r="A167" s="13">
        <v>2020.4508196721299</v>
      </c>
      <c r="B167" s="13">
        <v>62.96</v>
      </c>
      <c r="C167" s="13">
        <v>72.69</v>
      </c>
      <c r="D167" s="13">
        <v>58.795999999999999</v>
      </c>
    </row>
    <row r="168" spans="1:4" x14ac:dyDescent="0.25">
      <c r="A168" s="13">
        <v>2020.45355191256</v>
      </c>
      <c r="B168" s="13">
        <v>62.96</v>
      </c>
      <c r="C168" s="13">
        <v>72.69</v>
      </c>
      <c r="D168" s="13">
        <v>58.795999999999999</v>
      </c>
    </row>
    <row r="169" spans="1:4" x14ac:dyDescent="0.25">
      <c r="A169" s="13">
        <v>2020.4562841530001</v>
      </c>
      <c r="B169" s="13">
        <v>59.26</v>
      </c>
      <c r="C169" s="13">
        <v>68.98</v>
      </c>
      <c r="D169" s="13">
        <v>59.905999999999999</v>
      </c>
    </row>
    <row r="170" spans="1:4" x14ac:dyDescent="0.25">
      <c r="A170" s="13">
        <v>2020.4590163934399</v>
      </c>
      <c r="B170" s="13">
        <v>59.26</v>
      </c>
      <c r="C170" s="13">
        <v>68.98</v>
      </c>
      <c r="D170" s="13">
        <v>59.905999999999999</v>
      </c>
    </row>
    <row r="171" spans="1:4" x14ac:dyDescent="0.25">
      <c r="A171" s="13">
        <v>2020.46174863387</v>
      </c>
      <c r="B171" s="13">
        <v>59.26</v>
      </c>
      <c r="C171" s="13">
        <v>68.98</v>
      </c>
      <c r="D171" s="13">
        <v>59.905999999999999</v>
      </c>
    </row>
    <row r="172" spans="1:4" x14ac:dyDescent="0.25">
      <c r="A172" s="13">
        <v>2020.4644808743101</v>
      </c>
      <c r="B172" s="13">
        <v>59.26</v>
      </c>
      <c r="C172" s="13">
        <v>68.98</v>
      </c>
      <c r="D172" s="13">
        <v>60.648000000000003</v>
      </c>
    </row>
    <row r="173" spans="1:4" x14ac:dyDescent="0.25">
      <c r="A173" s="13">
        <v>2020.4672131147499</v>
      </c>
      <c r="B173" s="13">
        <v>59.26</v>
      </c>
      <c r="C173" s="13">
        <v>68.98</v>
      </c>
      <c r="D173" s="13">
        <v>60.648000000000003</v>
      </c>
    </row>
    <row r="174" spans="1:4" x14ac:dyDescent="0.25">
      <c r="A174" s="13">
        <v>2020.46994535519</v>
      </c>
      <c r="B174" s="13">
        <v>59.26</v>
      </c>
      <c r="C174" s="13">
        <v>68.98</v>
      </c>
      <c r="D174" s="13">
        <v>60.648000000000003</v>
      </c>
    </row>
    <row r="175" spans="1:4" x14ac:dyDescent="0.25">
      <c r="A175" s="13">
        <v>2020.4726775956201</v>
      </c>
      <c r="B175" s="13">
        <v>59.26</v>
      </c>
      <c r="C175" s="13">
        <v>68.98</v>
      </c>
      <c r="D175" s="13">
        <v>57.405999999999999</v>
      </c>
    </row>
    <row r="176" spans="1:4" x14ac:dyDescent="0.25">
      <c r="A176" s="13">
        <v>2020.47540983606</v>
      </c>
      <c r="B176" s="13">
        <v>59.26</v>
      </c>
      <c r="C176" s="13">
        <v>68.98</v>
      </c>
      <c r="D176" s="13">
        <v>53.332000000000001</v>
      </c>
    </row>
    <row r="177" spans="1:4" x14ac:dyDescent="0.25">
      <c r="A177" s="13">
        <v>2020.4781420765</v>
      </c>
      <c r="B177" s="13">
        <v>59.26</v>
      </c>
      <c r="C177" s="13">
        <v>68.98</v>
      </c>
      <c r="D177" s="13">
        <v>53.332000000000001</v>
      </c>
    </row>
    <row r="178" spans="1:4" x14ac:dyDescent="0.25">
      <c r="A178" s="13">
        <v>2020.4808743169301</v>
      </c>
      <c r="B178" s="13">
        <v>59.26</v>
      </c>
      <c r="C178" s="13">
        <v>68.98</v>
      </c>
      <c r="D178" s="13">
        <v>53.332000000000001</v>
      </c>
    </row>
    <row r="179" spans="1:4" x14ac:dyDescent="0.25">
      <c r="A179" s="13">
        <v>2020.48360655737</v>
      </c>
      <c r="B179" s="13">
        <v>59.26</v>
      </c>
      <c r="C179" s="13">
        <v>68.98</v>
      </c>
      <c r="D179" s="13">
        <v>53.332000000000001</v>
      </c>
    </row>
    <row r="180" spans="1:4" x14ac:dyDescent="0.25">
      <c r="A180" s="13">
        <v>2020.48633879781</v>
      </c>
      <c r="B180" s="13">
        <v>59.26</v>
      </c>
      <c r="C180" s="13">
        <v>68.98</v>
      </c>
      <c r="D180" s="13">
        <v>53.332000000000001</v>
      </c>
    </row>
    <row r="181" spans="1:4" x14ac:dyDescent="0.25">
      <c r="A181" s="13">
        <v>2020.4890710382499</v>
      </c>
      <c r="B181" s="13">
        <v>59.26</v>
      </c>
      <c r="C181" s="13">
        <v>68.98</v>
      </c>
      <c r="D181" s="13">
        <v>53.332000000000001</v>
      </c>
    </row>
    <row r="182" spans="1:4" x14ac:dyDescent="0.25">
      <c r="A182" s="13">
        <v>2020.49180327868</v>
      </c>
      <c r="B182" s="13">
        <v>59.26</v>
      </c>
      <c r="C182" s="13">
        <v>68.98</v>
      </c>
      <c r="D182" s="13">
        <v>53.332000000000001</v>
      </c>
    </row>
    <row r="183" spans="1:4" x14ac:dyDescent="0.25">
      <c r="A183" s="13">
        <v>2020.4945355191201</v>
      </c>
      <c r="B183" s="13">
        <v>59.26</v>
      </c>
      <c r="C183" s="13">
        <v>68.98</v>
      </c>
      <c r="D183" s="13">
        <v>53.332000000000001</v>
      </c>
    </row>
    <row r="184" spans="1:4" x14ac:dyDescent="0.25">
      <c r="A184" s="13">
        <v>2020.4972677595599</v>
      </c>
      <c r="B184" s="13">
        <v>59.26</v>
      </c>
      <c r="C184" s="13">
        <v>68.98</v>
      </c>
      <c r="D184" s="13">
        <v>53.332000000000001</v>
      </c>
    </row>
    <row r="185" spans="1:4" x14ac:dyDescent="0.25">
      <c r="A185" s="13">
        <v>2020.49999999999</v>
      </c>
      <c r="B185" s="13">
        <v>39.81</v>
      </c>
      <c r="C185" s="13">
        <v>68.98</v>
      </c>
      <c r="D185" s="13">
        <v>52.962000000000003</v>
      </c>
    </row>
    <row r="186" spans="1:4" x14ac:dyDescent="0.25">
      <c r="A186" s="13">
        <v>2020.5027322404301</v>
      </c>
      <c r="B186" s="13">
        <v>39.81</v>
      </c>
      <c r="C186" s="13">
        <v>68.98</v>
      </c>
      <c r="D186" s="13">
        <v>52.962000000000003</v>
      </c>
    </row>
    <row r="187" spans="1:4" x14ac:dyDescent="0.25">
      <c r="A187" s="13">
        <v>2020.5054644808699</v>
      </c>
      <c r="B187" s="13">
        <v>39.81</v>
      </c>
      <c r="C187" s="13">
        <v>68.98</v>
      </c>
      <c r="D187" s="13">
        <v>52.962000000000003</v>
      </c>
    </row>
    <row r="188" spans="1:4" x14ac:dyDescent="0.25">
      <c r="A188" s="13">
        <v>2020.50819672131</v>
      </c>
      <c r="B188" s="13">
        <v>39.81</v>
      </c>
      <c r="C188" s="13">
        <v>68.98</v>
      </c>
      <c r="D188" s="13">
        <v>56.11</v>
      </c>
    </row>
    <row r="189" spans="1:4" x14ac:dyDescent="0.25">
      <c r="A189" s="13">
        <v>2020.5109289617401</v>
      </c>
      <c r="B189" s="13">
        <v>39.81</v>
      </c>
      <c r="C189" s="13">
        <v>68.98</v>
      </c>
      <c r="D189" s="13">
        <v>56.11</v>
      </c>
    </row>
    <row r="190" spans="1:4" x14ac:dyDescent="0.25">
      <c r="A190" s="13">
        <v>2020.5136612021799</v>
      </c>
      <c r="B190" s="13">
        <v>39.81</v>
      </c>
      <c r="C190" s="13">
        <v>68.98</v>
      </c>
      <c r="D190" s="13">
        <v>56.11</v>
      </c>
    </row>
    <row r="191" spans="1:4" x14ac:dyDescent="0.25">
      <c r="A191" s="13">
        <v>2020.51639344262</v>
      </c>
      <c r="B191" s="13">
        <v>39.81</v>
      </c>
      <c r="C191" s="13">
        <v>68.98</v>
      </c>
      <c r="D191" s="13">
        <v>54.442</v>
      </c>
    </row>
    <row r="192" spans="1:4" x14ac:dyDescent="0.25">
      <c r="A192" s="13">
        <v>2020.5191256830501</v>
      </c>
      <c r="B192" s="13">
        <v>39.81</v>
      </c>
      <c r="C192" s="13">
        <v>68.98</v>
      </c>
      <c r="D192" s="13">
        <v>54.442</v>
      </c>
    </row>
    <row r="193" spans="1:4" x14ac:dyDescent="0.25">
      <c r="A193" s="13">
        <v>2020.52185792349</v>
      </c>
      <c r="B193" s="13">
        <v>39.81</v>
      </c>
      <c r="C193" s="13">
        <v>68.98</v>
      </c>
      <c r="D193" s="13">
        <v>54.442</v>
      </c>
    </row>
    <row r="194" spans="1:4" x14ac:dyDescent="0.25">
      <c r="A194" s="13">
        <v>2020.52459016393</v>
      </c>
      <c r="B194" s="13">
        <v>39.81</v>
      </c>
      <c r="C194" s="13">
        <v>68.98</v>
      </c>
      <c r="D194" s="13">
        <v>54.442</v>
      </c>
    </row>
    <row r="195" spans="1:4" x14ac:dyDescent="0.25">
      <c r="A195" s="13">
        <v>2020.5273224043699</v>
      </c>
      <c r="B195" s="13">
        <v>39.81</v>
      </c>
      <c r="C195" s="13">
        <v>68.98</v>
      </c>
      <c r="D195" s="13">
        <v>53.332000000000001</v>
      </c>
    </row>
    <row r="196" spans="1:4" x14ac:dyDescent="0.25">
      <c r="A196" s="13">
        <v>2020.5300546448</v>
      </c>
      <c r="B196" s="13">
        <v>39.81</v>
      </c>
      <c r="C196" s="13">
        <v>68.98</v>
      </c>
      <c r="D196" s="13">
        <v>53.332000000000001</v>
      </c>
    </row>
    <row r="197" spans="1:4" x14ac:dyDescent="0.25">
      <c r="A197" s="13">
        <v>2020.5327868852401</v>
      </c>
      <c r="B197" s="13">
        <v>39.81</v>
      </c>
      <c r="C197" s="13">
        <v>68.98</v>
      </c>
      <c r="D197" s="13">
        <v>53.332000000000001</v>
      </c>
    </row>
    <row r="198" spans="1:4" x14ac:dyDescent="0.25">
      <c r="A198" s="13">
        <v>2020.5355191256799</v>
      </c>
      <c r="B198" s="13">
        <v>39.81</v>
      </c>
      <c r="C198" s="13">
        <v>68.98</v>
      </c>
      <c r="D198" s="13">
        <v>53.332000000000001</v>
      </c>
    </row>
    <row r="199" spans="1:4" x14ac:dyDescent="0.25">
      <c r="A199" s="13">
        <v>2020.53825136611</v>
      </c>
      <c r="B199" s="13">
        <v>39.81</v>
      </c>
      <c r="C199" s="13">
        <v>68.98</v>
      </c>
      <c r="D199" s="13">
        <v>54.814</v>
      </c>
    </row>
    <row r="200" spans="1:4" x14ac:dyDescent="0.25">
      <c r="A200" s="13">
        <v>2020.5409836065501</v>
      </c>
      <c r="B200" s="13">
        <v>39.81</v>
      </c>
      <c r="C200" s="13">
        <v>68.98</v>
      </c>
      <c r="D200" s="13">
        <v>54.814</v>
      </c>
    </row>
    <row r="201" spans="1:4" x14ac:dyDescent="0.25">
      <c r="A201" s="13">
        <v>2020.5437158469899</v>
      </c>
      <c r="B201" s="13">
        <v>39.81</v>
      </c>
      <c r="C201" s="13">
        <v>68.98</v>
      </c>
      <c r="D201" s="13">
        <v>54.814</v>
      </c>
    </row>
    <row r="202" spans="1:4" x14ac:dyDescent="0.25">
      <c r="A202" s="13">
        <v>2020.54644808743</v>
      </c>
      <c r="B202" s="13">
        <v>39.81</v>
      </c>
      <c r="C202" s="13">
        <v>68.98</v>
      </c>
      <c r="D202" s="13">
        <v>54.814</v>
      </c>
    </row>
    <row r="203" spans="1:4" x14ac:dyDescent="0.25">
      <c r="A203" s="13">
        <v>2020.5491803278601</v>
      </c>
      <c r="B203" s="13">
        <v>39.81</v>
      </c>
      <c r="C203" s="13">
        <v>68.98</v>
      </c>
      <c r="D203" s="13">
        <v>54.814</v>
      </c>
    </row>
    <row r="204" spans="1:4" x14ac:dyDescent="0.25">
      <c r="A204" s="13">
        <v>2020.5519125682999</v>
      </c>
      <c r="B204" s="13">
        <v>39.81</v>
      </c>
      <c r="C204" s="13">
        <v>67.13</v>
      </c>
      <c r="D204" s="13">
        <v>54.814</v>
      </c>
    </row>
    <row r="205" spans="1:4" x14ac:dyDescent="0.25">
      <c r="A205" s="13">
        <v>2020.55464480874</v>
      </c>
      <c r="B205" s="13">
        <v>39.81</v>
      </c>
      <c r="C205" s="13">
        <v>67.13</v>
      </c>
      <c r="D205" s="13">
        <v>54.814</v>
      </c>
    </row>
    <row r="206" spans="1:4" x14ac:dyDescent="0.25">
      <c r="A206" s="13">
        <v>2020.5573770491701</v>
      </c>
      <c r="B206" s="13">
        <v>39.81</v>
      </c>
      <c r="C206" s="13">
        <v>67.13</v>
      </c>
      <c r="D206" s="13">
        <v>54.814</v>
      </c>
    </row>
    <row r="207" spans="1:4" x14ac:dyDescent="0.25">
      <c r="A207" s="13">
        <v>2020.56010928961</v>
      </c>
      <c r="B207" s="13">
        <v>39.81</v>
      </c>
      <c r="C207" s="13">
        <v>67.13</v>
      </c>
      <c r="D207" s="13">
        <v>54.814</v>
      </c>
    </row>
    <row r="208" spans="1:4" x14ac:dyDescent="0.25">
      <c r="A208" s="13">
        <v>2020.56284153005</v>
      </c>
      <c r="B208" s="13">
        <v>39.81</v>
      </c>
      <c r="C208" s="13">
        <v>67.13</v>
      </c>
      <c r="D208" s="13">
        <v>54.814</v>
      </c>
    </row>
    <row r="209" spans="1:4" x14ac:dyDescent="0.25">
      <c r="A209" s="13">
        <v>2020.5655737704899</v>
      </c>
      <c r="B209" s="13">
        <v>39.81</v>
      </c>
      <c r="C209" s="13">
        <v>67.13</v>
      </c>
      <c r="D209" s="13">
        <v>54.814</v>
      </c>
    </row>
    <row r="210" spans="1:4" x14ac:dyDescent="0.25">
      <c r="A210" s="13">
        <v>2020.56830601092</v>
      </c>
      <c r="B210" s="13">
        <v>39.81</v>
      </c>
      <c r="C210" s="13">
        <v>67.13</v>
      </c>
      <c r="D210" s="13">
        <v>54.814</v>
      </c>
    </row>
    <row r="211" spans="1:4" x14ac:dyDescent="0.25">
      <c r="A211" s="13">
        <v>2020.5710382513601</v>
      </c>
      <c r="B211" s="13">
        <v>39.81</v>
      </c>
      <c r="C211" s="13">
        <v>67.13</v>
      </c>
      <c r="D211" s="13">
        <v>53.334000000000003</v>
      </c>
    </row>
    <row r="212" spans="1:4" x14ac:dyDescent="0.25">
      <c r="A212" s="13">
        <v>2020.5737704917999</v>
      </c>
      <c r="B212" s="13">
        <v>39.81</v>
      </c>
      <c r="C212" s="13">
        <v>67.13</v>
      </c>
      <c r="D212" s="13">
        <v>53.89</v>
      </c>
    </row>
    <row r="213" spans="1:4" x14ac:dyDescent="0.25">
      <c r="A213" s="13">
        <v>2020.57650273223</v>
      </c>
      <c r="B213" s="13">
        <v>39.81</v>
      </c>
      <c r="C213" s="13">
        <v>67.13</v>
      </c>
      <c r="D213" s="13">
        <v>55.555999999999997</v>
      </c>
    </row>
    <row r="214" spans="1:4" x14ac:dyDescent="0.25">
      <c r="A214" s="13">
        <v>2020.5792349726701</v>
      </c>
      <c r="B214" s="13">
        <v>39.81</v>
      </c>
      <c r="C214" s="13">
        <v>67.13</v>
      </c>
      <c r="D214" s="13">
        <v>55.555999999999997</v>
      </c>
    </row>
    <row r="215" spans="1:4" x14ac:dyDescent="0.25">
      <c r="A215" s="13">
        <v>2020.5819672131099</v>
      </c>
      <c r="B215" s="13">
        <v>39.81</v>
      </c>
      <c r="C215" s="13">
        <v>67.13</v>
      </c>
      <c r="D215" s="13">
        <v>56.112000000000002</v>
      </c>
    </row>
    <row r="216" spans="1:4" x14ac:dyDescent="0.25">
      <c r="A216" s="13">
        <v>2020.58469945354</v>
      </c>
      <c r="B216" s="13">
        <v>39.81</v>
      </c>
      <c r="C216" s="13">
        <v>67.13</v>
      </c>
      <c r="D216" s="13">
        <v>56.112000000000002</v>
      </c>
    </row>
    <row r="217" spans="1:4" x14ac:dyDescent="0.25">
      <c r="A217" s="13">
        <v>2020.5874316939801</v>
      </c>
      <c r="B217" s="13">
        <v>39.81</v>
      </c>
      <c r="C217" s="13">
        <v>67.13</v>
      </c>
      <c r="D217" s="13">
        <v>56.112000000000002</v>
      </c>
    </row>
    <row r="218" spans="1:4" x14ac:dyDescent="0.25">
      <c r="A218" s="13">
        <v>2020.5901639344199</v>
      </c>
      <c r="B218" s="13">
        <v>39.81</v>
      </c>
      <c r="C218" s="13">
        <v>67.13</v>
      </c>
      <c r="D218" s="13">
        <v>56.112000000000002</v>
      </c>
    </row>
    <row r="219" spans="1:4" x14ac:dyDescent="0.25">
      <c r="A219" s="13">
        <v>2020.59289617486</v>
      </c>
      <c r="B219" s="13">
        <v>39.81</v>
      </c>
      <c r="C219" s="13">
        <v>67.13</v>
      </c>
      <c r="D219" s="13">
        <v>56.112000000000002</v>
      </c>
    </row>
    <row r="220" spans="1:4" x14ac:dyDescent="0.25">
      <c r="A220" s="13">
        <v>2020.5956284152901</v>
      </c>
      <c r="B220" s="13">
        <v>39.81</v>
      </c>
      <c r="C220" s="13">
        <v>67.13</v>
      </c>
      <c r="D220" s="13">
        <v>56.112000000000002</v>
      </c>
    </row>
    <row r="221" spans="1:4" x14ac:dyDescent="0.25">
      <c r="A221" s="13">
        <v>2020.5983606557299</v>
      </c>
      <c r="B221" s="13">
        <v>39.81</v>
      </c>
      <c r="C221" s="13">
        <v>67.13</v>
      </c>
      <c r="D221" s="13">
        <v>56.112000000000002</v>
      </c>
    </row>
    <row r="222" spans="1:4" x14ac:dyDescent="0.25">
      <c r="A222" s="13">
        <v>2020.60109289617</v>
      </c>
      <c r="B222" s="13">
        <v>39.81</v>
      </c>
      <c r="C222" s="13">
        <v>67.13</v>
      </c>
      <c r="D222" s="13">
        <v>55.741999999999997</v>
      </c>
    </row>
    <row r="223" spans="1:4" x14ac:dyDescent="0.25">
      <c r="A223" s="13">
        <v>2020.6038251366001</v>
      </c>
      <c r="B223" s="13">
        <v>39.81</v>
      </c>
      <c r="C223" s="13">
        <v>67.13</v>
      </c>
      <c r="D223" s="13">
        <v>55.186</v>
      </c>
    </row>
    <row r="224" spans="1:4" x14ac:dyDescent="0.25">
      <c r="A224" s="13">
        <v>2020.60655737704</v>
      </c>
      <c r="B224" s="13">
        <v>39.81</v>
      </c>
      <c r="C224" s="13">
        <v>67.13</v>
      </c>
      <c r="D224" s="13">
        <v>56.295999999999999</v>
      </c>
    </row>
    <row r="225" spans="1:4" x14ac:dyDescent="0.25">
      <c r="A225" s="13">
        <v>2020.60928961748</v>
      </c>
      <c r="B225" s="13">
        <v>39.81</v>
      </c>
      <c r="C225" s="13">
        <v>67.13</v>
      </c>
      <c r="D225" s="13">
        <v>55.555999999999997</v>
      </c>
    </row>
    <row r="226" spans="1:4" x14ac:dyDescent="0.25">
      <c r="A226" s="13">
        <v>2020.6120218579199</v>
      </c>
      <c r="B226" s="13">
        <v>39.81</v>
      </c>
      <c r="C226" s="13">
        <v>67.13</v>
      </c>
      <c r="D226" s="13">
        <v>55.555999999999997</v>
      </c>
    </row>
    <row r="227" spans="1:4" x14ac:dyDescent="0.25">
      <c r="A227" s="13">
        <v>2020.61475409835</v>
      </c>
      <c r="B227" s="13">
        <v>39.81</v>
      </c>
      <c r="C227" s="13">
        <v>67.13</v>
      </c>
      <c r="D227" s="13">
        <v>54.63</v>
      </c>
    </row>
    <row r="228" spans="1:4" x14ac:dyDescent="0.25">
      <c r="A228" s="13">
        <v>2020.6174863387901</v>
      </c>
      <c r="B228" s="13">
        <v>39.81</v>
      </c>
      <c r="C228" s="13">
        <v>67.13</v>
      </c>
      <c r="D228" s="13">
        <v>54.63</v>
      </c>
    </row>
    <row r="229" spans="1:4" x14ac:dyDescent="0.25">
      <c r="A229" s="13">
        <v>2020.6202185792299</v>
      </c>
      <c r="B229" s="13">
        <v>39.81</v>
      </c>
      <c r="C229" s="13">
        <v>67.13</v>
      </c>
      <c r="D229" s="13">
        <v>55.37</v>
      </c>
    </row>
    <row r="230" spans="1:4" x14ac:dyDescent="0.25">
      <c r="A230" s="13">
        <v>2020.62295081966</v>
      </c>
      <c r="B230" s="13">
        <v>39.81</v>
      </c>
      <c r="C230" s="13">
        <v>67.13</v>
      </c>
      <c r="D230" s="13">
        <v>55.37</v>
      </c>
    </row>
    <row r="231" spans="1:4" x14ac:dyDescent="0.25">
      <c r="A231" s="13">
        <v>2020.6256830601001</v>
      </c>
      <c r="B231" s="13">
        <v>39.81</v>
      </c>
      <c r="C231" s="13">
        <v>67.13</v>
      </c>
      <c r="D231" s="13">
        <v>55.37</v>
      </c>
    </row>
    <row r="232" spans="1:4" x14ac:dyDescent="0.25">
      <c r="A232" s="13">
        <v>2020.6284153005399</v>
      </c>
      <c r="B232" s="13">
        <v>39.81</v>
      </c>
      <c r="C232" s="13">
        <v>67.13</v>
      </c>
      <c r="D232" s="13">
        <v>56.11</v>
      </c>
    </row>
    <row r="233" spans="1:4" x14ac:dyDescent="0.25">
      <c r="A233" s="13">
        <v>2020.63114754098</v>
      </c>
      <c r="B233" s="13">
        <v>50.93</v>
      </c>
      <c r="C233" s="13">
        <v>67.13</v>
      </c>
      <c r="D233" s="13">
        <v>56.11</v>
      </c>
    </row>
    <row r="234" spans="1:4" x14ac:dyDescent="0.25">
      <c r="A234" s="13">
        <v>2020.6338797814101</v>
      </c>
      <c r="B234" s="13">
        <v>50.93</v>
      </c>
      <c r="C234" s="13">
        <v>67.13</v>
      </c>
      <c r="D234" s="13">
        <v>56.11</v>
      </c>
    </row>
    <row r="235" spans="1:4" x14ac:dyDescent="0.25">
      <c r="A235" s="13">
        <v>2020.6366120218499</v>
      </c>
      <c r="B235" s="13">
        <v>50.93</v>
      </c>
      <c r="C235" s="13">
        <v>67.13</v>
      </c>
      <c r="D235" s="13">
        <v>56.11</v>
      </c>
    </row>
    <row r="236" spans="1:4" x14ac:dyDescent="0.25">
      <c r="A236" s="13">
        <v>2020.63934426229</v>
      </c>
      <c r="B236" s="13">
        <v>50.93</v>
      </c>
      <c r="C236" s="13">
        <v>67.13</v>
      </c>
      <c r="D236" s="13">
        <v>56.11</v>
      </c>
    </row>
    <row r="237" spans="1:4" x14ac:dyDescent="0.25">
      <c r="A237" s="13">
        <v>2020.6420765027201</v>
      </c>
      <c r="B237" s="13">
        <v>50.93</v>
      </c>
      <c r="C237" s="13">
        <v>67.13</v>
      </c>
      <c r="D237" s="13">
        <v>56.11</v>
      </c>
    </row>
    <row r="238" spans="1:4" x14ac:dyDescent="0.25">
      <c r="A238" s="13">
        <v>2020.64480874316</v>
      </c>
      <c r="B238" s="13">
        <v>50.93</v>
      </c>
      <c r="C238" s="13">
        <v>67.13</v>
      </c>
      <c r="D238" s="13">
        <v>56.11</v>
      </c>
    </row>
    <row r="239" spans="1:4" x14ac:dyDescent="0.25">
      <c r="A239" s="13">
        <v>2020.6475409836</v>
      </c>
      <c r="B239" s="13">
        <v>50.93</v>
      </c>
      <c r="C239" s="13">
        <v>67.13</v>
      </c>
      <c r="D239" s="13">
        <v>56.665999999999997</v>
      </c>
    </row>
    <row r="240" spans="1:4" x14ac:dyDescent="0.25">
      <c r="A240" s="13">
        <v>2020.6502732240399</v>
      </c>
      <c r="B240" s="13">
        <v>50.93</v>
      </c>
      <c r="C240" s="13">
        <v>67.13</v>
      </c>
      <c r="D240" s="13">
        <v>56.665999999999997</v>
      </c>
    </row>
    <row r="241" spans="1:4" x14ac:dyDescent="0.25">
      <c r="A241" s="13">
        <v>2020.65300546447</v>
      </c>
      <c r="B241" s="13">
        <v>50.93</v>
      </c>
      <c r="C241" s="13">
        <v>67.13</v>
      </c>
      <c r="D241" s="13">
        <v>56.665999999999997</v>
      </c>
    </row>
    <row r="242" spans="1:4" x14ac:dyDescent="0.25">
      <c r="A242" s="13">
        <v>2020.6557377049101</v>
      </c>
      <c r="B242" s="13">
        <v>50.93</v>
      </c>
      <c r="C242" s="13">
        <v>67.13</v>
      </c>
      <c r="D242" s="13">
        <v>55.555999999999997</v>
      </c>
    </row>
    <row r="243" spans="1:4" x14ac:dyDescent="0.25">
      <c r="A243" s="13">
        <v>2020.6584699453499</v>
      </c>
      <c r="B243" s="13">
        <v>50.93</v>
      </c>
      <c r="C243" s="13">
        <v>67.13</v>
      </c>
      <c r="D243" s="13">
        <v>55.555999999999997</v>
      </c>
    </row>
    <row r="244" spans="1:4" x14ac:dyDescent="0.25">
      <c r="A244" s="13">
        <v>2020.66120218578</v>
      </c>
      <c r="B244" s="13">
        <v>50.93</v>
      </c>
      <c r="C244" s="13">
        <v>67.13</v>
      </c>
      <c r="D244" s="13">
        <v>55.555999999999997</v>
      </c>
    </row>
    <row r="245" spans="1:4" x14ac:dyDescent="0.25">
      <c r="A245" s="13">
        <v>2020.6639344262201</v>
      </c>
      <c r="B245" s="13">
        <v>50.93</v>
      </c>
      <c r="C245" s="13">
        <v>67.13</v>
      </c>
      <c r="D245" s="13">
        <v>55.555999999999997</v>
      </c>
    </row>
    <row r="246" spans="1:4" x14ac:dyDescent="0.25">
      <c r="A246" s="13">
        <v>2020.6666666666599</v>
      </c>
      <c r="B246" s="13">
        <v>50.93</v>
      </c>
      <c r="C246" s="13">
        <v>67.13</v>
      </c>
      <c r="D246" s="13">
        <v>55.555999999999997</v>
      </c>
    </row>
    <row r="247" spans="1:4" x14ac:dyDescent="0.25">
      <c r="A247" s="13">
        <v>2020.6693989071</v>
      </c>
      <c r="B247" s="13">
        <v>50.93</v>
      </c>
      <c r="C247" s="13">
        <v>67.13</v>
      </c>
      <c r="D247" s="13">
        <v>55.277999999999999</v>
      </c>
    </row>
    <row r="248" spans="1:4" x14ac:dyDescent="0.25">
      <c r="A248" s="13">
        <v>2020.6721311475301</v>
      </c>
      <c r="B248" s="13">
        <v>50.93</v>
      </c>
      <c r="C248" s="13">
        <v>67.13</v>
      </c>
      <c r="D248" s="13">
        <v>55.277999999999999</v>
      </c>
    </row>
    <row r="249" spans="1:4" x14ac:dyDescent="0.25">
      <c r="A249" s="13">
        <v>2020.6748633879699</v>
      </c>
      <c r="B249" s="13">
        <v>50.93</v>
      </c>
      <c r="C249" s="13">
        <v>67.13</v>
      </c>
      <c r="D249" s="13">
        <v>55.277999999999999</v>
      </c>
    </row>
    <row r="250" spans="1:4" x14ac:dyDescent="0.25">
      <c r="A250" s="13">
        <v>2020.67759562841</v>
      </c>
      <c r="B250" s="13">
        <v>50.93</v>
      </c>
      <c r="C250" s="13">
        <v>67.13</v>
      </c>
      <c r="D250" s="13">
        <v>53.612000000000002</v>
      </c>
    </row>
    <row r="251" spans="1:4" x14ac:dyDescent="0.25">
      <c r="A251" s="13">
        <v>2020.6803278688401</v>
      </c>
      <c r="B251" s="13">
        <v>50.93</v>
      </c>
      <c r="C251" s="13">
        <v>67.13</v>
      </c>
      <c r="D251" s="13">
        <v>53.612000000000002</v>
      </c>
    </row>
    <row r="252" spans="1:4" x14ac:dyDescent="0.25">
      <c r="A252" s="13">
        <v>2020.6830601092799</v>
      </c>
      <c r="B252" s="13">
        <v>50.93</v>
      </c>
      <c r="C252" s="13">
        <v>67.13</v>
      </c>
      <c r="D252" s="13">
        <v>53.612000000000002</v>
      </c>
    </row>
    <row r="253" spans="1:4" x14ac:dyDescent="0.25">
      <c r="A253" s="13">
        <v>2020.68579234972</v>
      </c>
      <c r="B253" s="13">
        <v>50.93</v>
      </c>
      <c r="C253" s="13">
        <v>67.13</v>
      </c>
      <c r="D253" s="13">
        <v>52.872</v>
      </c>
    </row>
    <row r="254" spans="1:4" x14ac:dyDescent="0.25">
      <c r="A254" s="13">
        <v>2020.6885245901599</v>
      </c>
      <c r="B254" s="13">
        <v>50.93</v>
      </c>
      <c r="C254" s="13">
        <v>67.13</v>
      </c>
      <c r="D254" s="13">
        <v>52.872</v>
      </c>
    </row>
    <row r="255" spans="1:4" x14ac:dyDescent="0.25">
      <c r="A255" s="13">
        <v>2020.69125683059</v>
      </c>
      <c r="B255" s="13">
        <v>50.93</v>
      </c>
      <c r="C255" s="13">
        <v>67.13</v>
      </c>
      <c r="D255" s="13">
        <v>52.872</v>
      </c>
    </row>
    <row r="256" spans="1:4" x14ac:dyDescent="0.25">
      <c r="A256" s="13">
        <v>2020.69398907103</v>
      </c>
      <c r="B256" s="13">
        <v>50.93</v>
      </c>
      <c r="C256" s="13">
        <v>67.13</v>
      </c>
      <c r="D256" s="13">
        <v>52.872</v>
      </c>
    </row>
    <row r="257" spans="1:4" x14ac:dyDescent="0.25">
      <c r="A257" s="13">
        <v>2020.6967213114699</v>
      </c>
      <c r="B257" s="13">
        <v>50.93</v>
      </c>
      <c r="C257" s="13">
        <v>67.13</v>
      </c>
      <c r="D257" s="13">
        <v>52.872</v>
      </c>
    </row>
    <row r="258" spans="1:4" x14ac:dyDescent="0.25">
      <c r="A258" s="13">
        <v>2020.6994535519</v>
      </c>
      <c r="B258" s="13">
        <v>50.93</v>
      </c>
      <c r="C258" s="13">
        <v>62.5</v>
      </c>
      <c r="D258" s="13">
        <v>52.872</v>
      </c>
    </row>
    <row r="259" spans="1:4" x14ac:dyDescent="0.25">
      <c r="A259" s="13">
        <v>2020.7021857923401</v>
      </c>
      <c r="B259" s="13">
        <v>50.93</v>
      </c>
      <c r="C259" s="13">
        <v>62.5</v>
      </c>
      <c r="D259" s="13">
        <v>52.872</v>
      </c>
    </row>
    <row r="260" spans="1:4" x14ac:dyDescent="0.25">
      <c r="A260" s="13">
        <v>2020.7049180327799</v>
      </c>
      <c r="B260" s="13">
        <v>50.93</v>
      </c>
      <c r="C260" s="13">
        <v>62.5</v>
      </c>
      <c r="D260" s="13">
        <v>52.872</v>
      </c>
    </row>
    <row r="261" spans="1:4" x14ac:dyDescent="0.25">
      <c r="A261" s="13">
        <v>2020.70765027322</v>
      </c>
      <c r="B261" s="13">
        <v>50.93</v>
      </c>
      <c r="C261" s="13">
        <v>62.5</v>
      </c>
      <c r="D261" s="13">
        <v>52.872</v>
      </c>
    </row>
    <row r="262" spans="1:4" x14ac:dyDescent="0.25">
      <c r="A262" s="13">
        <v>2020.7103825136501</v>
      </c>
      <c r="B262" s="13">
        <v>50.93</v>
      </c>
      <c r="C262" s="13">
        <v>62.5</v>
      </c>
      <c r="D262" s="13">
        <v>52.872</v>
      </c>
    </row>
    <row r="263" spans="1:4" x14ac:dyDescent="0.25">
      <c r="A263" s="13">
        <v>2020.7131147540899</v>
      </c>
      <c r="B263" s="13">
        <v>50.93</v>
      </c>
      <c r="C263" s="13">
        <v>62.5</v>
      </c>
      <c r="D263" s="13">
        <v>52.872</v>
      </c>
    </row>
    <row r="264" spans="1:4" x14ac:dyDescent="0.25">
      <c r="A264" s="13">
        <v>2020.71584699453</v>
      </c>
      <c r="B264" s="13">
        <v>50.93</v>
      </c>
      <c r="C264" s="13">
        <v>62.5</v>
      </c>
      <c r="D264" s="13">
        <v>52.872</v>
      </c>
    </row>
    <row r="265" spans="1:4" x14ac:dyDescent="0.25">
      <c r="A265" s="13">
        <v>2020.7185792349601</v>
      </c>
      <c r="B265" s="13">
        <v>50.93</v>
      </c>
      <c r="C265" s="13">
        <v>62.5</v>
      </c>
      <c r="D265" s="13">
        <v>52.872</v>
      </c>
    </row>
    <row r="266" spans="1:4" x14ac:dyDescent="0.25">
      <c r="A266" s="13">
        <v>2020.7213114753999</v>
      </c>
      <c r="B266" s="13">
        <v>48.15</v>
      </c>
      <c r="C266" s="13">
        <v>62.5</v>
      </c>
      <c r="D266" s="13">
        <v>52.872</v>
      </c>
    </row>
    <row r="267" spans="1:4" x14ac:dyDescent="0.25">
      <c r="A267" s="13">
        <v>2020.72404371584</v>
      </c>
      <c r="B267" s="13">
        <v>48.15</v>
      </c>
      <c r="C267" s="13">
        <v>62.5</v>
      </c>
      <c r="D267" s="13">
        <v>52.13</v>
      </c>
    </row>
    <row r="268" spans="1:4" x14ac:dyDescent="0.25">
      <c r="A268" s="13">
        <v>2020.7267759562801</v>
      </c>
      <c r="B268" s="13">
        <v>48.15</v>
      </c>
      <c r="C268" s="13">
        <v>62.5</v>
      </c>
      <c r="D268" s="13">
        <v>51.76</v>
      </c>
    </row>
    <row r="269" spans="1:4" x14ac:dyDescent="0.25">
      <c r="A269" s="13">
        <v>2020.72950819671</v>
      </c>
      <c r="B269" s="13">
        <v>48.15</v>
      </c>
      <c r="C269" s="13">
        <v>62.5</v>
      </c>
      <c r="D269" s="13">
        <v>51.76</v>
      </c>
    </row>
    <row r="270" spans="1:4" x14ac:dyDescent="0.25">
      <c r="A270" s="13">
        <v>2020.73224043715</v>
      </c>
      <c r="B270" s="13">
        <v>48.15</v>
      </c>
      <c r="C270" s="13">
        <v>62.5</v>
      </c>
      <c r="D270" s="13">
        <v>51.76</v>
      </c>
    </row>
    <row r="271" spans="1:4" x14ac:dyDescent="0.25">
      <c r="A271" s="13">
        <v>2020.7349726775899</v>
      </c>
      <c r="B271" s="13">
        <v>48.15</v>
      </c>
      <c r="C271" s="13">
        <v>62.5</v>
      </c>
      <c r="D271" s="13">
        <v>51.76</v>
      </c>
    </row>
    <row r="272" spans="1:4" x14ac:dyDescent="0.25">
      <c r="A272" s="13">
        <v>2020.73770491802</v>
      </c>
      <c r="B272" s="13">
        <v>48.15</v>
      </c>
      <c r="C272" s="13">
        <v>62.5</v>
      </c>
      <c r="D272" s="13">
        <v>52.316000000000003</v>
      </c>
    </row>
    <row r="273" spans="1:4" x14ac:dyDescent="0.25">
      <c r="A273" s="13">
        <v>2020.7404371584601</v>
      </c>
      <c r="B273" s="13">
        <v>48.15</v>
      </c>
      <c r="C273" s="13">
        <v>62.5</v>
      </c>
      <c r="D273" s="13">
        <v>52.316000000000003</v>
      </c>
    </row>
    <row r="274" spans="1:4" x14ac:dyDescent="0.25">
      <c r="A274" s="13">
        <v>2020.7431693988999</v>
      </c>
      <c r="B274" s="13">
        <v>48.15</v>
      </c>
      <c r="C274" s="13">
        <v>62.5</v>
      </c>
      <c r="D274" s="13">
        <v>52.316000000000003</v>
      </c>
    </row>
    <row r="275" spans="1:4" x14ac:dyDescent="0.25">
      <c r="A275" s="13">
        <v>2020.74590163934</v>
      </c>
      <c r="B275" s="13">
        <v>62.04</v>
      </c>
      <c r="C275" s="13">
        <v>62.5</v>
      </c>
      <c r="D275" s="13">
        <v>52.316000000000003</v>
      </c>
    </row>
    <row r="276" spans="1:4" x14ac:dyDescent="0.25">
      <c r="A276" s="13">
        <v>2020.7486338797701</v>
      </c>
      <c r="B276" s="13">
        <v>62.04</v>
      </c>
      <c r="C276" s="13">
        <v>62.5</v>
      </c>
      <c r="D276" s="13">
        <v>51.204000000000001</v>
      </c>
    </row>
    <row r="277" spans="1:4" x14ac:dyDescent="0.25">
      <c r="A277" s="13">
        <v>2020.7513661202099</v>
      </c>
      <c r="B277" s="13">
        <v>62.04</v>
      </c>
      <c r="C277" s="13">
        <v>62.5</v>
      </c>
      <c r="D277" s="13">
        <v>50.834000000000003</v>
      </c>
    </row>
    <row r="278" spans="1:4" x14ac:dyDescent="0.25">
      <c r="A278" s="13">
        <v>2020.75409836065</v>
      </c>
      <c r="B278" s="13">
        <v>62.04</v>
      </c>
      <c r="C278" s="13">
        <v>62.5</v>
      </c>
      <c r="D278" s="13">
        <v>50.834000000000003</v>
      </c>
    </row>
    <row r="279" spans="1:4" x14ac:dyDescent="0.25">
      <c r="A279" s="13">
        <v>2020.7568306010801</v>
      </c>
      <c r="B279" s="13">
        <v>62.04</v>
      </c>
      <c r="C279" s="13">
        <v>62.5</v>
      </c>
      <c r="D279" s="13">
        <v>50.834000000000003</v>
      </c>
    </row>
    <row r="280" spans="1:4" x14ac:dyDescent="0.25">
      <c r="A280" s="13">
        <v>2020.7595628415199</v>
      </c>
      <c r="B280" s="13">
        <v>62.04</v>
      </c>
      <c r="C280" s="13">
        <v>62.5</v>
      </c>
      <c r="D280" s="13">
        <v>50.834000000000003</v>
      </c>
    </row>
    <row r="281" spans="1:4" x14ac:dyDescent="0.25">
      <c r="A281" s="13">
        <v>2020.76229508196</v>
      </c>
      <c r="B281" s="13">
        <v>62.04</v>
      </c>
      <c r="C281" s="13">
        <v>62.5</v>
      </c>
      <c r="D281" s="13">
        <v>50.834000000000003</v>
      </c>
    </row>
    <row r="282" spans="1:4" x14ac:dyDescent="0.25">
      <c r="A282" s="13">
        <v>2020.7650273224001</v>
      </c>
      <c r="B282" s="13">
        <v>62.04</v>
      </c>
      <c r="C282" s="13">
        <v>62.5</v>
      </c>
      <c r="D282" s="13">
        <v>51.39</v>
      </c>
    </row>
    <row r="283" spans="1:4" x14ac:dyDescent="0.25">
      <c r="A283" s="13">
        <v>2020.76775956283</v>
      </c>
      <c r="B283" s="13">
        <v>62.04</v>
      </c>
      <c r="C283" s="13">
        <v>62.5</v>
      </c>
      <c r="D283" s="13">
        <v>52.13</v>
      </c>
    </row>
    <row r="284" spans="1:4" x14ac:dyDescent="0.25">
      <c r="A284" s="13">
        <v>2020.77049180327</v>
      </c>
      <c r="B284" s="13">
        <v>62.04</v>
      </c>
      <c r="C284" s="13">
        <v>62.5</v>
      </c>
      <c r="D284" s="13">
        <v>52.13</v>
      </c>
    </row>
    <row r="285" spans="1:4" x14ac:dyDescent="0.25">
      <c r="A285" s="13">
        <v>2020.7732240437099</v>
      </c>
      <c r="B285" s="13">
        <v>62.04</v>
      </c>
      <c r="C285" s="13">
        <v>62.5</v>
      </c>
      <c r="D285" s="13">
        <v>52.13</v>
      </c>
    </row>
    <row r="286" spans="1:4" x14ac:dyDescent="0.25">
      <c r="A286" s="13">
        <v>2020.77595628414</v>
      </c>
      <c r="B286" s="13">
        <v>62.04</v>
      </c>
      <c r="C286" s="13">
        <v>62.5</v>
      </c>
      <c r="D286" s="13">
        <v>51.018000000000001</v>
      </c>
    </row>
    <row r="287" spans="1:4" x14ac:dyDescent="0.25">
      <c r="A287" s="13">
        <v>2020.77868852458</v>
      </c>
      <c r="B287" s="13">
        <v>62.04</v>
      </c>
      <c r="C287" s="13">
        <v>62.5</v>
      </c>
      <c r="D287" s="13">
        <v>51.018000000000001</v>
      </c>
    </row>
    <row r="288" spans="1:4" x14ac:dyDescent="0.25">
      <c r="A288" s="13">
        <v>2020.7814207650199</v>
      </c>
      <c r="B288" s="13">
        <v>62.04</v>
      </c>
      <c r="C288" s="13">
        <v>62.5</v>
      </c>
      <c r="D288" s="13">
        <v>51.018000000000001</v>
      </c>
    </row>
    <row r="289" spans="1:4" x14ac:dyDescent="0.25">
      <c r="A289" s="13">
        <v>2020.78415300546</v>
      </c>
      <c r="B289" s="13">
        <v>62.04</v>
      </c>
      <c r="C289" s="13">
        <v>66.2</v>
      </c>
      <c r="D289" s="13">
        <v>51.018000000000001</v>
      </c>
    </row>
    <row r="290" spans="1:4" x14ac:dyDescent="0.25">
      <c r="A290" s="13">
        <v>2020.7868852458901</v>
      </c>
      <c r="B290" s="13">
        <v>62.04</v>
      </c>
      <c r="C290" s="13">
        <v>66.2</v>
      </c>
      <c r="D290" s="13">
        <v>51.018000000000001</v>
      </c>
    </row>
    <row r="291" spans="1:4" x14ac:dyDescent="0.25">
      <c r="A291" s="13">
        <v>2020.7896174863299</v>
      </c>
      <c r="B291" s="13">
        <v>62.04</v>
      </c>
      <c r="C291" s="13">
        <v>66.2</v>
      </c>
      <c r="D291" s="13">
        <v>52.87</v>
      </c>
    </row>
    <row r="292" spans="1:4" x14ac:dyDescent="0.25">
      <c r="A292" s="13">
        <v>2020.79234972677</v>
      </c>
      <c r="B292" s="13">
        <v>62.04</v>
      </c>
      <c r="C292" s="13">
        <v>66.2</v>
      </c>
      <c r="D292" s="13">
        <v>52.87</v>
      </c>
    </row>
    <row r="293" spans="1:4" x14ac:dyDescent="0.25">
      <c r="A293" s="13">
        <v>2020.7950819672001</v>
      </c>
      <c r="B293" s="13">
        <v>62.04</v>
      </c>
      <c r="C293" s="13">
        <v>66.2</v>
      </c>
      <c r="D293" s="13">
        <v>53.981999999999999</v>
      </c>
    </row>
    <row r="294" spans="1:4" x14ac:dyDescent="0.25">
      <c r="A294" s="13">
        <v>2020.7978142076399</v>
      </c>
      <c r="B294" s="13">
        <v>62.04</v>
      </c>
      <c r="C294" s="13">
        <v>66.2</v>
      </c>
      <c r="D294" s="13">
        <v>53.981999999999999</v>
      </c>
    </row>
    <row r="295" spans="1:4" x14ac:dyDescent="0.25">
      <c r="A295" s="13">
        <v>2020.80054644808</v>
      </c>
      <c r="B295" s="13">
        <v>62.04</v>
      </c>
      <c r="C295" s="13">
        <v>66.2</v>
      </c>
      <c r="D295" s="13">
        <v>55.463999999999999</v>
      </c>
    </row>
    <row r="296" spans="1:4" x14ac:dyDescent="0.25">
      <c r="A296" s="13">
        <v>2020.8032786885201</v>
      </c>
      <c r="B296" s="13">
        <v>62.04</v>
      </c>
      <c r="C296" s="13">
        <v>66.2</v>
      </c>
      <c r="D296" s="13">
        <v>55.463999999999999</v>
      </c>
    </row>
    <row r="297" spans="1:4" x14ac:dyDescent="0.25">
      <c r="A297" s="13">
        <v>2020.8060109289499</v>
      </c>
      <c r="B297" s="13">
        <v>62.04</v>
      </c>
      <c r="C297" s="13">
        <v>66.2</v>
      </c>
      <c r="D297" s="13">
        <v>55.463999999999999</v>
      </c>
    </row>
    <row r="298" spans="1:4" x14ac:dyDescent="0.25">
      <c r="A298" s="13">
        <v>2020.80874316939</v>
      </c>
      <c r="B298" s="13">
        <v>62.04</v>
      </c>
      <c r="C298" s="13">
        <v>66.2</v>
      </c>
      <c r="D298" s="13">
        <v>54.723999999999997</v>
      </c>
    </row>
    <row r="299" spans="1:4" x14ac:dyDescent="0.25">
      <c r="A299" s="13">
        <v>2020.8114754098301</v>
      </c>
      <c r="B299" s="13">
        <v>62.04</v>
      </c>
      <c r="C299" s="13">
        <v>66.2</v>
      </c>
      <c r="D299" s="13">
        <v>59.537999999999997</v>
      </c>
    </row>
    <row r="300" spans="1:4" x14ac:dyDescent="0.25">
      <c r="A300" s="13">
        <v>2020.81420765026</v>
      </c>
      <c r="B300" s="13">
        <v>62.04</v>
      </c>
      <c r="C300" s="13">
        <v>66.2</v>
      </c>
      <c r="D300" s="13">
        <v>59.537999999999997</v>
      </c>
    </row>
    <row r="301" spans="1:4" x14ac:dyDescent="0.25">
      <c r="A301" s="13">
        <v>2020.8169398907</v>
      </c>
      <c r="B301" s="13">
        <v>62.04</v>
      </c>
      <c r="C301" s="13">
        <v>66.2</v>
      </c>
      <c r="D301" s="13">
        <v>62.037999999999997</v>
      </c>
    </row>
    <row r="302" spans="1:4" x14ac:dyDescent="0.25">
      <c r="A302" s="13">
        <v>2020.8196721311399</v>
      </c>
      <c r="B302" s="13">
        <v>62.04</v>
      </c>
      <c r="C302" s="13">
        <v>62.5</v>
      </c>
      <c r="D302" s="13">
        <v>62.037999999999997</v>
      </c>
    </row>
    <row r="303" spans="1:4" x14ac:dyDescent="0.25">
      <c r="A303" s="13">
        <v>2020.82240437157</v>
      </c>
      <c r="B303" s="13">
        <v>62.04</v>
      </c>
      <c r="C303" s="13">
        <v>62.5</v>
      </c>
      <c r="D303" s="13">
        <v>62.037999999999997</v>
      </c>
    </row>
    <row r="304" spans="1:4" x14ac:dyDescent="0.25">
      <c r="A304" s="13">
        <v>2020.8251366120101</v>
      </c>
      <c r="B304" s="13">
        <v>62.04</v>
      </c>
      <c r="C304" s="13">
        <v>62.5</v>
      </c>
      <c r="D304" s="13">
        <v>62.037999999999997</v>
      </c>
    </row>
    <row r="305" spans="1:4" x14ac:dyDescent="0.25">
      <c r="A305" s="13">
        <v>2020.8278688524499</v>
      </c>
      <c r="B305" s="13">
        <v>62.04</v>
      </c>
      <c r="C305" s="13">
        <v>62.5</v>
      </c>
      <c r="D305" s="13">
        <v>62.408000000000001</v>
      </c>
    </row>
    <row r="306" spans="1:4" x14ac:dyDescent="0.25">
      <c r="A306" s="13">
        <v>2020.83060109289</v>
      </c>
      <c r="B306" s="13">
        <v>62.04</v>
      </c>
      <c r="C306" s="13">
        <v>62.5</v>
      </c>
      <c r="D306" s="13">
        <v>68.239999999999995</v>
      </c>
    </row>
    <row r="307" spans="1:4" x14ac:dyDescent="0.25">
      <c r="A307" s="13">
        <v>2020.8333333333201</v>
      </c>
      <c r="B307" s="13">
        <v>62.04</v>
      </c>
      <c r="C307" s="13">
        <v>62.5</v>
      </c>
      <c r="D307" s="13">
        <v>68.239999999999995</v>
      </c>
    </row>
    <row r="308" spans="1:4" x14ac:dyDescent="0.25">
      <c r="A308" s="13">
        <v>2020.8360655737599</v>
      </c>
      <c r="B308" s="13">
        <v>62.04</v>
      </c>
      <c r="C308" s="13">
        <v>62.5</v>
      </c>
      <c r="D308" s="13">
        <v>68.239999999999995</v>
      </c>
    </row>
    <row r="309" spans="1:4" x14ac:dyDescent="0.25">
      <c r="A309" s="13">
        <v>2020.8387978142</v>
      </c>
      <c r="B309" s="13">
        <v>62.04</v>
      </c>
      <c r="C309" s="13">
        <v>62.5</v>
      </c>
      <c r="D309" s="13">
        <v>70.37</v>
      </c>
    </row>
    <row r="310" spans="1:4" x14ac:dyDescent="0.25">
      <c r="A310" s="13">
        <v>2020.8415300546301</v>
      </c>
      <c r="B310" s="13">
        <v>62.04</v>
      </c>
      <c r="C310" s="13">
        <v>62.5</v>
      </c>
      <c r="D310" s="13">
        <v>70.37</v>
      </c>
    </row>
    <row r="311" spans="1:4" x14ac:dyDescent="0.25">
      <c r="A311" s="13">
        <v>2020.8442622950699</v>
      </c>
      <c r="B311" s="13">
        <v>65.739999999999995</v>
      </c>
      <c r="C311" s="13">
        <v>62.5</v>
      </c>
      <c r="D311" s="13">
        <v>70.37</v>
      </c>
    </row>
    <row r="312" spans="1:4" x14ac:dyDescent="0.25">
      <c r="A312" s="13">
        <v>2020.84699453551</v>
      </c>
      <c r="B312" s="13">
        <v>65.739999999999995</v>
      </c>
      <c r="C312" s="13">
        <v>62.5</v>
      </c>
      <c r="D312" s="13">
        <v>70.37</v>
      </c>
    </row>
    <row r="313" spans="1:4" x14ac:dyDescent="0.25">
      <c r="A313" s="13">
        <v>2020.8497267759501</v>
      </c>
      <c r="B313" s="13">
        <v>65.739999999999995</v>
      </c>
      <c r="C313" s="13">
        <v>62.5</v>
      </c>
      <c r="D313" s="13">
        <v>71.481999999999999</v>
      </c>
    </row>
    <row r="314" spans="1:4" x14ac:dyDescent="0.25">
      <c r="A314" s="13">
        <v>2020.85245901638</v>
      </c>
      <c r="B314" s="13">
        <v>65.739999999999995</v>
      </c>
      <c r="C314" s="13">
        <v>62.5</v>
      </c>
      <c r="D314" s="13">
        <v>71.481999999999999</v>
      </c>
    </row>
    <row r="315" spans="1:4" x14ac:dyDescent="0.25">
      <c r="A315" s="13">
        <v>2020.85519125682</v>
      </c>
      <c r="B315" s="13">
        <v>65.739999999999995</v>
      </c>
      <c r="C315" s="13">
        <v>62.5</v>
      </c>
      <c r="D315" s="13">
        <v>71.481999999999999</v>
      </c>
    </row>
    <row r="316" spans="1:4" x14ac:dyDescent="0.25">
      <c r="A316" s="13">
        <v>2020.8579234972599</v>
      </c>
      <c r="B316" s="13">
        <v>65.739999999999995</v>
      </c>
      <c r="C316" s="13">
        <v>65.28</v>
      </c>
      <c r="D316" s="13">
        <v>71.481999999999999</v>
      </c>
    </row>
    <row r="317" spans="1:4" x14ac:dyDescent="0.25">
      <c r="A317" s="13">
        <v>2020.86065573769</v>
      </c>
      <c r="B317" s="13">
        <v>65.739999999999995</v>
      </c>
      <c r="C317" s="13">
        <v>65.28</v>
      </c>
      <c r="D317" s="13">
        <v>71.481999999999999</v>
      </c>
    </row>
    <row r="318" spans="1:4" x14ac:dyDescent="0.25">
      <c r="A318" s="13">
        <v>2020.86338797813</v>
      </c>
      <c r="B318" s="13">
        <v>65.739999999999995</v>
      </c>
      <c r="C318" s="13">
        <v>65.28</v>
      </c>
      <c r="D318" s="13">
        <v>71.481999999999999</v>
      </c>
    </row>
    <row r="319" spans="1:4" x14ac:dyDescent="0.25">
      <c r="A319" s="13">
        <v>2020.8661202185699</v>
      </c>
      <c r="B319" s="13">
        <v>65.739999999999995</v>
      </c>
      <c r="C319" s="13">
        <v>65.28</v>
      </c>
      <c r="D319" s="13">
        <v>71.481999999999999</v>
      </c>
    </row>
    <row r="320" spans="1:4" x14ac:dyDescent="0.25">
      <c r="A320" s="13">
        <v>2020.86885245901</v>
      </c>
      <c r="B320" s="13">
        <v>65.739999999999995</v>
      </c>
      <c r="C320" s="13">
        <v>65.28</v>
      </c>
      <c r="D320" s="13">
        <v>71.481999999999999</v>
      </c>
    </row>
    <row r="321" spans="1:4" x14ac:dyDescent="0.25">
      <c r="A321" s="13">
        <v>2020.8715846994401</v>
      </c>
      <c r="B321" s="13">
        <v>65.739999999999995</v>
      </c>
      <c r="C321" s="13">
        <v>65.28</v>
      </c>
      <c r="D321" s="13">
        <v>71.481999999999999</v>
      </c>
    </row>
    <row r="322" spans="1:4" x14ac:dyDescent="0.25">
      <c r="A322" s="13">
        <v>2020.8743169398799</v>
      </c>
      <c r="B322" s="13">
        <v>65.739999999999995</v>
      </c>
      <c r="C322" s="13">
        <v>65.28</v>
      </c>
      <c r="D322" s="13">
        <v>71.481999999999999</v>
      </c>
    </row>
    <row r="323" spans="1:4" x14ac:dyDescent="0.25">
      <c r="A323" s="13">
        <v>2020.87704918032</v>
      </c>
      <c r="B323" s="13">
        <v>65.739999999999995</v>
      </c>
      <c r="C323" s="13">
        <v>75.459999999999994</v>
      </c>
      <c r="D323" s="13">
        <v>71.111999999999995</v>
      </c>
    </row>
    <row r="324" spans="1:4" x14ac:dyDescent="0.25">
      <c r="A324" s="13">
        <v>2020.8797814207501</v>
      </c>
      <c r="B324" s="13">
        <v>65.739999999999995</v>
      </c>
      <c r="C324" s="13">
        <v>75.459999999999994</v>
      </c>
      <c r="D324" s="13">
        <v>71.111999999999995</v>
      </c>
    </row>
    <row r="325" spans="1:4" x14ac:dyDescent="0.25">
      <c r="A325" s="13">
        <v>2020.8825136611899</v>
      </c>
      <c r="B325" s="13">
        <v>65.739999999999995</v>
      </c>
      <c r="C325" s="13">
        <v>75.459999999999994</v>
      </c>
      <c r="D325" s="13">
        <v>71.111999999999995</v>
      </c>
    </row>
    <row r="326" spans="1:4" x14ac:dyDescent="0.25">
      <c r="A326" s="13">
        <v>2020.88524590163</v>
      </c>
      <c r="B326" s="13">
        <v>65.739999999999995</v>
      </c>
      <c r="C326" s="13">
        <v>75.459999999999994</v>
      </c>
      <c r="D326" s="13">
        <v>71.111999999999995</v>
      </c>
    </row>
    <row r="327" spans="1:4" x14ac:dyDescent="0.25">
      <c r="A327" s="13">
        <v>2020.8879781420701</v>
      </c>
      <c r="B327" s="13">
        <v>65.739999999999995</v>
      </c>
      <c r="C327" s="13">
        <v>75.459999999999994</v>
      </c>
      <c r="D327" s="13">
        <v>71.111999999999995</v>
      </c>
    </row>
    <row r="328" spans="1:4" x14ac:dyDescent="0.25">
      <c r="A328" s="13">
        <v>2020.8907103824999</v>
      </c>
      <c r="B328" s="13">
        <v>65.739999999999995</v>
      </c>
      <c r="C328" s="13">
        <v>75.459999999999994</v>
      </c>
      <c r="D328" s="13">
        <v>71.111999999999995</v>
      </c>
    </row>
    <row r="329" spans="1:4" x14ac:dyDescent="0.25">
      <c r="A329" s="13">
        <v>2020.89344262294</v>
      </c>
      <c r="B329" s="13">
        <v>56.48</v>
      </c>
      <c r="C329" s="13">
        <v>75.459999999999994</v>
      </c>
      <c r="D329" s="13">
        <v>71.111999999999995</v>
      </c>
    </row>
    <row r="330" spans="1:4" x14ac:dyDescent="0.25">
      <c r="A330" s="13">
        <v>2020.8961748633801</v>
      </c>
      <c r="B330" s="13">
        <v>56.48</v>
      </c>
      <c r="C330" s="13">
        <v>75.459999999999994</v>
      </c>
      <c r="D330" s="13">
        <v>71.111999999999995</v>
      </c>
    </row>
    <row r="331" spans="1:4" x14ac:dyDescent="0.25">
      <c r="A331" s="13">
        <v>2020.89890710381</v>
      </c>
      <c r="B331" s="13">
        <v>56.48</v>
      </c>
      <c r="C331" s="13">
        <v>75.459999999999994</v>
      </c>
      <c r="D331" s="13">
        <v>71.111999999999995</v>
      </c>
    </row>
    <row r="332" spans="1:4" x14ac:dyDescent="0.25">
      <c r="A332" s="13">
        <v>2020.90163934425</v>
      </c>
      <c r="B332" s="13">
        <v>56.48</v>
      </c>
      <c r="C332" s="13">
        <v>75.459999999999994</v>
      </c>
      <c r="D332" s="13">
        <v>71.111999999999995</v>
      </c>
    </row>
    <row r="333" spans="1:4" x14ac:dyDescent="0.25">
      <c r="A333" s="13">
        <v>2020.9043715846899</v>
      </c>
      <c r="B333" s="13">
        <v>56.48</v>
      </c>
      <c r="C333" s="13">
        <v>75.459999999999994</v>
      </c>
      <c r="D333" s="13">
        <v>71.111999999999995</v>
      </c>
    </row>
    <row r="334" spans="1:4" x14ac:dyDescent="0.25">
      <c r="A334" s="13">
        <v>2020.90710382513</v>
      </c>
      <c r="B334" s="13">
        <v>56.48</v>
      </c>
      <c r="C334" s="13">
        <v>75.459999999999994</v>
      </c>
      <c r="D334" s="13">
        <v>71.111999999999995</v>
      </c>
    </row>
    <row r="335" spans="1:4" x14ac:dyDescent="0.25">
      <c r="A335" s="13">
        <v>2020.9098360655601</v>
      </c>
      <c r="B335" s="13">
        <v>56.48</v>
      </c>
      <c r="C335" s="13">
        <v>75.459999999999994</v>
      </c>
      <c r="D335" s="13">
        <v>70.372</v>
      </c>
    </row>
    <row r="336" spans="1:4" x14ac:dyDescent="0.25">
      <c r="A336" s="13">
        <v>2020.9125683059999</v>
      </c>
      <c r="B336" s="13">
        <v>56.48</v>
      </c>
      <c r="C336" s="13">
        <v>75.459999999999994</v>
      </c>
      <c r="D336" s="13">
        <v>70.372</v>
      </c>
    </row>
    <row r="337" spans="1:4" x14ac:dyDescent="0.25">
      <c r="A337" s="13">
        <v>2020.91530054644</v>
      </c>
      <c r="B337" s="13">
        <v>56.48</v>
      </c>
      <c r="C337" s="13">
        <v>75.459999999999994</v>
      </c>
      <c r="D337" s="13">
        <v>71.481999999999999</v>
      </c>
    </row>
    <row r="338" spans="1:4" x14ac:dyDescent="0.25">
      <c r="A338" s="13">
        <v>2020.9180327868701</v>
      </c>
      <c r="B338" s="13">
        <v>56.48</v>
      </c>
      <c r="C338" s="13">
        <v>75.459999999999994</v>
      </c>
      <c r="D338" s="13">
        <v>70.742000000000004</v>
      </c>
    </row>
    <row r="339" spans="1:4" x14ac:dyDescent="0.25">
      <c r="A339" s="13">
        <v>2020.9207650273099</v>
      </c>
      <c r="B339" s="13">
        <v>56.48</v>
      </c>
      <c r="C339" s="13">
        <v>71.760000000000005</v>
      </c>
      <c r="D339" s="13">
        <v>70.742000000000004</v>
      </c>
    </row>
    <row r="340" spans="1:4" x14ac:dyDescent="0.25">
      <c r="A340" s="13">
        <v>2020.92349726775</v>
      </c>
      <c r="B340" s="13">
        <v>56.48</v>
      </c>
      <c r="C340" s="13">
        <v>71.760000000000005</v>
      </c>
      <c r="D340" s="13">
        <v>70.742000000000004</v>
      </c>
    </row>
    <row r="341" spans="1:4" x14ac:dyDescent="0.25">
      <c r="A341" s="13">
        <v>2020.9262295081901</v>
      </c>
      <c r="B341" s="13">
        <v>56.48</v>
      </c>
      <c r="C341" s="13">
        <v>71.760000000000005</v>
      </c>
      <c r="D341" s="13">
        <v>70.742000000000004</v>
      </c>
    </row>
    <row r="342" spans="1:4" x14ac:dyDescent="0.25">
      <c r="A342" s="13">
        <v>2020.9289617486199</v>
      </c>
      <c r="B342" s="13">
        <v>56.48</v>
      </c>
      <c r="C342" s="13">
        <v>71.760000000000005</v>
      </c>
      <c r="D342" s="13">
        <v>70.742000000000004</v>
      </c>
    </row>
    <row r="343" spans="1:4" x14ac:dyDescent="0.25">
      <c r="A343" s="13">
        <v>2020.93169398906</v>
      </c>
      <c r="B343" s="13">
        <v>56.48</v>
      </c>
      <c r="C343" s="13">
        <v>71.760000000000005</v>
      </c>
      <c r="D343" s="13">
        <v>70.742000000000004</v>
      </c>
    </row>
    <row r="344" spans="1:4" x14ac:dyDescent="0.25">
      <c r="A344" s="13">
        <v>2020.9344262295001</v>
      </c>
      <c r="B344" s="13">
        <v>56.48</v>
      </c>
      <c r="C344" s="13">
        <v>71.760000000000005</v>
      </c>
      <c r="D344" s="13">
        <v>70.742000000000004</v>
      </c>
    </row>
    <row r="345" spans="1:4" x14ac:dyDescent="0.25">
      <c r="A345" s="13">
        <v>2020.93715846993</v>
      </c>
      <c r="B345" s="13">
        <v>56.48</v>
      </c>
      <c r="C345" s="13">
        <v>71.760000000000005</v>
      </c>
      <c r="D345" s="13">
        <v>70.742000000000004</v>
      </c>
    </row>
    <row r="346" spans="1:4" x14ac:dyDescent="0.25">
      <c r="A346" s="13">
        <v>2020.93989071037</v>
      </c>
      <c r="B346" s="13">
        <v>56.48</v>
      </c>
      <c r="C346" s="13">
        <v>71.760000000000005</v>
      </c>
      <c r="D346" s="13">
        <v>70.742000000000004</v>
      </c>
    </row>
    <row r="347" spans="1:4" x14ac:dyDescent="0.25">
      <c r="A347" s="13">
        <v>2020.9426229508099</v>
      </c>
      <c r="B347" s="13">
        <v>56.48</v>
      </c>
      <c r="C347" s="13">
        <v>71.760000000000005</v>
      </c>
      <c r="D347" s="13">
        <v>70.742000000000004</v>
      </c>
    </row>
    <row r="348" spans="1:4" x14ac:dyDescent="0.25">
      <c r="A348" s="13">
        <v>2020.94535519125</v>
      </c>
      <c r="B348" s="13">
        <v>56.48</v>
      </c>
      <c r="C348" s="13">
        <v>71.760000000000005</v>
      </c>
      <c r="D348" s="13">
        <v>70.742000000000004</v>
      </c>
    </row>
    <row r="349" spans="1:4" x14ac:dyDescent="0.25">
      <c r="A349" s="13">
        <v>2020.9480874316801</v>
      </c>
      <c r="B349" s="13">
        <v>56.48</v>
      </c>
      <c r="C349" s="13">
        <v>71.760000000000005</v>
      </c>
      <c r="D349" s="13">
        <v>70.742000000000004</v>
      </c>
    </row>
    <row r="350" spans="1:4" x14ac:dyDescent="0.25">
      <c r="A350" s="13">
        <v>2020.9508196721199</v>
      </c>
      <c r="B350" s="13">
        <v>56.48</v>
      </c>
      <c r="C350" s="13">
        <v>71.760000000000005</v>
      </c>
      <c r="D350" s="13">
        <v>70.742000000000004</v>
      </c>
    </row>
    <row r="351" spans="1:4" x14ac:dyDescent="0.25">
      <c r="A351" s="13">
        <v>2020.95355191256</v>
      </c>
      <c r="B351" s="13">
        <v>56.48</v>
      </c>
      <c r="C351" s="13">
        <v>71.760000000000005</v>
      </c>
      <c r="D351" s="13">
        <v>70.742000000000004</v>
      </c>
    </row>
    <row r="352" spans="1:4" x14ac:dyDescent="0.25">
      <c r="A352" s="13">
        <v>2020.9562841529901</v>
      </c>
      <c r="B352" s="13">
        <v>71.3</v>
      </c>
      <c r="C352" s="13">
        <v>71.760000000000005</v>
      </c>
      <c r="D352" s="13">
        <v>70.001999999999995</v>
      </c>
    </row>
    <row r="353" spans="1:4" x14ac:dyDescent="0.25">
      <c r="A353" s="13">
        <v>2020.9590163934299</v>
      </c>
      <c r="B353" s="13">
        <v>78.7</v>
      </c>
      <c r="C353" s="13">
        <v>71.760000000000005</v>
      </c>
      <c r="D353" s="13">
        <v>71.483999999999995</v>
      </c>
    </row>
    <row r="354" spans="1:4" x14ac:dyDescent="0.25">
      <c r="A354" s="13">
        <v>2020.96174863387</v>
      </c>
      <c r="B354" s="13">
        <v>78.7</v>
      </c>
      <c r="C354" s="13">
        <v>71.760000000000005</v>
      </c>
      <c r="D354" s="13">
        <v>71.483999999999995</v>
      </c>
    </row>
    <row r="355" spans="1:4" x14ac:dyDescent="0.25">
      <c r="A355" s="13">
        <v>2020.9644808743101</v>
      </c>
      <c r="B355" s="13">
        <v>78.7</v>
      </c>
      <c r="C355" s="13">
        <v>71.760000000000005</v>
      </c>
      <c r="D355" s="13">
        <v>71.483999999999995</v>
      </c>
    </row>
    <row r="356" spans="1:4" x14ac:dyDescent="0.25">
      <c r="A356" s="13">
        <v>2020.9672131147399</v>
      </c>
      <c r="B356" s="13">
        <v>78.7</v>
      </c>
      <c r="C356" s="13">
        <v>71.760000000000005</v>
      </c>
      <c r="D356" s="13">
        <v>71.483999999999995</v>
      </c>
    </row>
    <row r="357" spans="1:4" x14ac:dyDescent="0.25">
      <c r="A357" s="13">
        <v>2020.96994535518</v>
      </c>
      <c r="B357" s="13">
        <v>78.7</v>
      </c>
      <c r="C357" s="13">
        <v>71.760000000000005</v>
      </c>
      <c r="D357" s="13">
        <v>71.483999999999995</v>
      </c>
    </row>
    <row r="358" spans="1:4" x14ac:dyDescent="0.25">
      <c r="A358" s="13">
        <v>2020.9726775956201</v>
      </c>
      <c r="B358" s="13">
        <v>78.7</v>
      </c>
      <c r="C358" s="13">
        <v>71.760000000000005</v>
      </c>
      <c r="D358" s="13">
        <v>71.483999999999995</v>
      </c>
    </row>
    <row r="359" spans="1:4" x14ac:dyDescent="0.25">
      <c r="A359" s="13">
        <v>2020.9754098360499</v>
      </c>
      <c r="B359" s="13">
        <v>78.7</v>
      </c>
      <c r="C359" s="13">
        <v>71.760000000000005</v>
      </c>
      <c r="D359" s="13">
        <v>71.483999999999995</v>
      </c>
    </row>
    <row r="360" spans="1:4" x14ac:dyDescent="0.25">
      <c r="A360" s="13">
        <v>2020.97814207649</v>
      </c>
      <c r="B360" s="13">
        <v>78.7</v>
      </c>
      <c r="C360" s="13">
        <v>71.760000000000005</v>
      </c>
      <c r="D360" s="13">
        <v>72.963999999999999</v>
      </c>
    </row>
    <row r="361" spans="1:4" x14ac:dyDescent="0.25">
      <c r="A361" s="13">
        <v>2020.9808743169301</v>
      </c>
      <c r="B361" s="13">
        <v>78.7</v>
      </c>
      <c r="C361" s="13">
        <v>71.760000000000005</v>
      </c>
      <c r="D361" s="13">
        <v>73.89</v>
      </c>
    </row>
    <row r="362" spans="1:4" x14ac:dyDescent="0.25">
      <c r="A362" s="13">
        <v>2020.98360655737</v>
      </c>
      <c r="B362" s="13">
        <v>78.7</v>
      </c>
      <c r="C362" s="13">
        <v>71.760000000000005</v>
      </c>
      <c r="D362" s="13">
        <v>73.89</v>
      </c>
    </row>
    <row r="363" spans="1:4" x14ac:dyDescent="0.25">
      <c r="A363" s="13">
        <v>2020.9863387978</v>
      </c>
      <c r="B363" s="13">
        <v>78.7</v>
      </c>
      <c r="C363" s="13">
        <v>71.760000000000005</v>
      </c>
      <c r="D363" s="13">
        <v>73.89</v>
      </c>
    </row>
    <row r="364" spans="1:4" x14ac:dyDescent="0.25">
      <c r="A364" s="13">
        <v>2020.9890710382399</v>
      </c>
      <c r="B364" s="13">
        <v>78.7</v>
      </c>
      <c r="C364" s="13">
        <v>71.760000000000005</v>
      </c>
      <c r="D364" s="13">
        <v>73.89</v>
      </c>
    </row>
    <row r="365" spans="1:4" x14ac:dyDescent="0.25">
      <c r="A365" s="13">
        <v>2020.99180327868</v>
      </c>
      <c r="B365" s="13">
        <v>78.7</v>
      </c>
      <c r="C365" s="13">
        <v>71.760000000000005</v>
      </c>
      <c r="D365" s="13">
        <v>73.150000000000006</v>
      </c>
    </row>
    <row r="366" spans="1:4" x14ac:dyDescent="0.25">
      <c r="A366" s="13">
        <v>2020.9945355191101</v>
      </c>
      <c r="B366" s="13">
        <v>78.7</v>
      </c>
      <c r="C366" s="13">
        <v>71.760000000000005</v>
      </c>
      <c r="D366" s="13">
        <v>73.150000000000006</v>
      </c>
    </row>
    <row r="367" spans="1:4" x14ac:dyDescent="0.25">
      <c r="A367" s="13">
        <v>2020.9972677595499</v>
      </c>
      <c r="B367" s="13">
        <v>78.7</v>
      </c>
      <c r="C367" s="13">
        <v>71.760000000000005</v>
      </c>
      <c r="D367" s="13">
        <v>73.150000000000006</v>
      </c>
    </row>
    <row r="368" spans="1:4" x14ac:dyDescent="0.25">
      <c r="A368" s="13">
        <v>2020.99999999999</v>
      </c>
      <c r="B368" s="13">
        <v>78.7</v>
      </c>
      <c r="C368" s="13">
        <v>71.760000000000005</v>
      </c>
      <c r="D368" s="13">
        <v>73.89</v>
      </c>
    </row>
    <row r="369" spans="1:4" x14ac:dyDescent="0.25">
      <c r="A369" s="13">
        <v>2021.0027322404301</v>
      </c>
      <c r="B369" s="13">
        <v>78.7</v>
      </c>
      <c r="C369" s="13">
        <v>71.760000000000005</v>
      </c>
      <c r="D369" s="13">
        <v>73.89</v>
      </c>
    </row>
    <row r="370" spans="1:4" x14ac:dyDescent="0.25">
      <c r="A370" s="13">
        <v>2021.0054644808599</v>
      </c>
      <c r="B370" s="13">
        <v>78.7</v>
      </c>
      <c r="C370" s="13">
        <v>71.760000000000005</v>
      </c>
      <c r="D370" s="13">
        <v>73.89</v>
      </c>
    </row>
    <row r="371" spans="1:4" x14ac:dyDescent="0.25">
      <c r="A371" s="13">
        <v>2021.0081967213</v>
      </c>
      <c r="B371" s="13">
        <v>78.7</v>
      </c>
      <c r="C371" s="13">
        <v>71.760000000000005</v>
      </c>
      <c r="D371" s="13">
        <v>73.89</v>
      </c>
    </row>
    <row r="372" spans="1:4" x14ac:dyDescent="0.25">
      <c r="A372" s="13">
        <v>2021.0109289617401</v>
      </c>
      <c r="B372" s="13">
        <v>78.7</v>
      </c>
      <c r="C372" s="13">
        <v>71.760000000000005</v>
      </c>
      <c r="D372" s="13">
        <v>73.89</v>
      </c>
    </row>
    <row r="373" spans="1:4" x14ac:dyDescent="0.25">
      <c r="A373" s="13">
        <v>2021.0136612021699</v>
      </c>
      <c r="B373" s="13">
        <v>78.7</v>
      </c>
      <c r="C373" s="13">
        <v>71.760000000000005</v>
      </c>
      <c r="D373" s="13">
        <v>74.445999999999998</v>
      </c>
    </row>
    <row r="374" spans="1:4" x14ac:dyDescent="0.25">
      <c r="A374" s="13">
        <v>2021.01639344261</v>
      </c>
      <c r="B374" s="13">
        <v>78.7</v>
      </c>
      <c r="C374" s="13">
        <v>71.760000000000005</v>
      </c>
      <c r="D374" s="13">
        <v>74.445999999999998</v>
      </c>
    </row>
    <row r="375" spans="1:4" x14ac:dyDescent="0.25">
      <c r="A375" s="13">
        <v>2021.0191256830501</v>
      </c>
      <c r="B375" s="13">
        <v>78.7</v>
      </c>
      <c r="C375" s="13">
        <v>71.760000000000005</v>
      </c>
      <c r="D375" s="13">
        <v>72.225999999999999</v>
      </c>
    </row>
    <row r="376" spans="1:4" x14ac:dyDescent="0.25">
      <c r="A376" s="13">
        <v>2021.02185792349</v>
      </c>
      <c r="B376" s="13">
        <v>78.7</v>
      </c>
      <c r="C376" s="13">
        <v>71.760000000000005</v>
      </c>
      <c r="D376" s="13">
        <v>72.225999999999999</v>
      </c>
    </row>
    <row r="377" spans="1:4" x14ac:dyDescent="0.25">
      <c r="A377" s="13">
        <v>2021.02459016392</v>
      </c>
      <c r="B377" s="13">
        <v>78.7</v>
      </c>
      <c r="C377" s="13">
        <v>71.760000000000005</v>
      </c>
      <c r="D377" s="13">
        <v>72.225999999999999</v>
      </c>
    </row>
    <row r="378" spans="1:4" x14ac:dyDescent="0.25">
      <c r="A378" s="13">
        <v>2021.0273224043599</v>
      </c>
      <c r="B378" s="13">
        <v>78.7</v>
      </c>
      <c r="C378" s="13">
        <v>71.760000000000005</v>
      </c>
      <c r="D378" s="13">
        <v>71.853999999999999</v>
      </c>
    </row>
    <row r="379" spans="1:4" x14ac:dyDescent="0.25">
      <c r="A379" s="13">
        <v>2021.0300546448</v>
      </c>
      <c r="B379" s="13">
        <v>78.7</v>
      </c>
      <c r="C379" s="13">
        <v>71.760000000000005</v>
      </c>
      <c r="D379" s="13">
        <v>71.481999999999999</v>
      </c>
    </row>
    <row r="380" spans="1:4" x14ac:dyDescent="0.25">
      <c r="A380" s="13">
        <v>2021.0327868852301</v>
      </c>
      <c r="B380" s="13">
        <v>78.7</v>
      </c>
      <c r="C380" s="13">
        <v>71.760000000000005</v>
      </c>
      <c r="D380" s="13">
        <v>71.481999999999999</v>
      </c>
    </row>
    <row r="381" spans="1:4" x14ac:dyDescent="0.25">
      <c r="A381" s="13">
        <v>2021.0355191256699</v>
      </c>
      <c r="B381" s="13">
        <v>78.7</v>
      </c>
      <c r="C381" s="13">
        <v>71.760000000000005</v>
      </c>
      <c r="D381" s="13">
        <v>71.481999999999999</v>
      </c>
    </row>
    <row r="382" spans="1:4" x14ac:dyDescent="0.25">
      <c r="A382" s="13">
        <v>2021.03825136611</v>
      </c>
      <c r="B382" s="13">
        <v>78.7</v>
      </c>
      <c r="C382" s="13">
        <v>71.760000000000005</v>
      </c>
      <c r="D382" s="13">
        <v>71.481999999999999</v>
      </c>
    </row>
    <row r="383" spans="1:4" x14ac:dyDescent="0.25">
      <c r="A383" s="13">
        <v>2021.0409836065501</v>
      </c>
      <c r="B383" s="13">
        <v>78.7</v>
      </c>
      <c r="C383" s="13">
        <v>71.760000000000005</v>
      </c>
      <c r="D383" s="13">
        <v>71.481999999999999</v>
      </c>
    </row>
    <row r="384" spans="1:4" x14ac:dyDescent="0.25">
      <c r="A384" s="13">
        <v>2021.0437158469799</v>
      </c>
      <c r="B384" s="13">
        <v>78.7</v>
      </c>
      <c r="C384" s="13">
        <v>71.760000000000005</v>
      </c>
      <c r="D384" s="13">
        <v>71.481999999999999</v>
      </c>
    </row>
    <row r="385" spans="1:4" x14ac:dyDescent="0.25">
      <c r="A385" s="13">
        <v>2021.04644808742</v>
      </c>
      <c r="B385" s="13">
        <v>78.7</v>
      </c>
      <c r="C385" s="13">
        <v>71.760000000000005</v>
      </c>
      <c r="D385" s="13">
        <v>71.481999999999999</v>
      </c>
    </row>
    <row r="386" spans="1:4" x14ac:dyDescent="0.25">
      <c r="A386" s="13">
        <v>2021.0491803278601</v>
      </c>
      <c r="B386" s="13">
        <v>78.7</v>
      </c>
      <c r="C386" s="13">
        <v>71.760000000000005</v>
      </c>
      <c r="D386" s="13">
        <v>71.481999999999999</v>
      </c>
    </row>
    <row r="387" spans="1:4" x14ac:dyDescent="0.25">
      <c r="A387" s="13">
        <v>2021.0519125682899</v>
      </c>
      <c r="B387" s="13">
        <v>78.7</v>
      </c>
      <c r="C387" s="13">
        <v>71.760000000000005</v>
      </c>
      <c r="D387" s="13">
        <v>71.481999999999999</v>
      </c>
    </row>
    <row r="388" spans="1:4" x14ac:dyDescent="0.25">
      <c r="A388" s="13">
        <v>2021.05464480873</v>
      </c>
      <c r="B388" s="13">
        <v>78.7</v>
      </c>
      <c r="C388" s="13">
        <v>71.760000000000005</v>
      </c>
      <c r="D388" s="13">
        <v>71.481999999999999</v>
      </c>
    </row>
    <row r="389" spans="1:4" x14ac:dyDescent="0.25">
      <c r="A389" s="13">
        <v>2021.0573770491701</v>
      </c>
      <c r="B389" s="13">
        <v>78.7</v>
      </c>
      <c r="C389" s="13">
        <v>71.760000000000005</v>
      </c>
      <c r="D389" s="13">
        <v>71.481999999999999</v>
      </c>
    </row>
    <row r="390" spans="1:4" x14ac:dyDescent="0.25">
      <c r="A390" s="13">
        <v>2021.0601092895999</v>
      </c>
      <c r="B390" s="13">
        <v>78.7</v>
      </c>
      <c r="C390" s="13">
        <v>71.760000000000005</v>
      </c>
      <c r="D390" s="13">
        <v>71.481999999999999</v>
      </c>
    </row>
    <row r="391" spans="1:4" x14ac:dyDescent="0.25">
      <c r="A391" s="13">
        <v>2021.06284153004</v>
      </c>
      <c r="B391" s="13">
        <v>82.41</v>
      </c>
      <c r="C391" s="13">
        <v>71.760000000000005</v>
      </c>
      <c r="D391" s="13">
        <v>71.481999999999999</v>
      </c>
    </row>
    <row r="392" spans="1:4" x14ac:dyDescent="0.25">
      <c r="A392" s="13">
        <v>2021.0655737704799</v>
      </c>
      <c r="B392" s="13">
        <v>82.41</v>
      </c>
      <c r="C392" s="13">
        <v>71.760000000000005</v>
      </c>
      <c r="D392" s="13">
        <v>71.481999999999999</v>
      </c>
    </row>
    <row r="393" spans="1:4" x14ac:dyDescent="0.25">
      <c r="A393" s="13">
        <v>2021.06830601092</v>
      </c>
      <c r="B393" s="13">
        <v>82.41</v>
      </c>
      <c r="C393" s="13">
        <v>71.760000000000005</v>
      </c>
      <c r="D393" s="13">
        <v>70.742000000000004</v>
      </c>
    </row>
    <row r="394" spans="1:4" x14ac:dyDescent="0.25">
      <c r="A394" s="13">
        <v>2021.07103825135</v>
      </c>
      <c r="B394" s="13">
        <v>82.41</v>
      </c>
      <c r="C394" s="13">
        <v>71.760000000000005</v>
      </c>
      <c r="D394" s="13">
        <v>70.742000000000004</v>
      </c>
    </row>
    <row r="395" spans="1:4" x14ac:dyDescent="0.25">
      <c r="A395" s="13">
        <v>2021.0737704917899</v>
      </c>
      <c r="B395" s="13">
        <v>82.41</v>
      </c>
      <c r="C395" s="13">
        <v>71.760000000000005</v>
      </c>
      <c r="D395" s="13">
        <v>71.296000000000006</v>
      </c>
    </row>
    <row r="396" spans="1:4" x14ac:dyDescent="0.25">
      <c r="A396" s="13">
        <v>2021.07650273223</v>
      </c>
      <c r="B396" s="13">
        <v>82.41</v>
      </c>
      <c r="C396" s="13">
        <v>71.760000000000005</v>
      </c>
      <c r="D396" s="13">
        <v>71.296000000000006</v>
      </c>
    </row>
    <row r="397" spans="1:4" x14ac:dyDescent="0.25">
      <c r="A397" s="13">
        <v>2021.0792349726601</v>
      </c>
      <c r="B397" s="13">
        <v>82.41</v>
      </c>
      <c r="C397" s="13">
        <v>71.760000000000005</v>
      </c>
      <c r="D397" s="13">
        <v>71.296000000000006</v>
      </c>
    </row>
    <row r="398" spans="1:4" x14ac:dyDescent="0.25">
      <c r="A398" s="13">
        <v>2021.0819672130999</v>
      </c>
      <c r="B398" s="13">
        <v>82.41</v>
      </c>
      <c r="C398" s="13">
        <v>71.760000000000005</v>
      </c>
      <c r="D398" s="13">
        <v>71.296000000000006</v>
      </c>
    </row>
    <row r="399" spans="1:4" x14ac:dyDescent="0.25">
      <c r="A399" s="13">
        <v>2021.08469945354</v>
      </c>
      <c r="B399" s="13">
        <v>82.41</v>
      </c>
      <c r="C399" s="13">
        <v>71.760000000000005</v>
      </c>
      <c r="D399" s="13">
        <v>71.296000000000006</v>
      </c>
    </row>
    <row r="400" spans="1:4" x14ac:dyDescent="0.25">
      <c r="A400" s="13">
        <v>2021.0874316939801</v>
      </c>
      <c r="B400" s="13">
        <v>82.41</v>
      </c>
      <c r="C400" s="13">
        <v>71.760000000000005</v>
      </c>
      <c r="D400" s="13">
        <v>71.296000000000006</v>
      </c>
    </row>
    <row r="401" spans="1:4" x14ac:dyDescent="0.25">
      <c r="A401" s="13">
        <v>2021.0901639344099</v>
      </c>
      <c r="B401" s="13">
        <v>82.41</v>
      </c>
      <c r="C401" s="13">
        <v>71.760000000000005</v>
      </c>
      <c r="D401" s="13">
        <v>71.296000000000006</v>
      </c>
    </row>
    <row r="402" spans="1:4" x14ac:dyDescent="0.25">
      <c r="A402" s="13">
        <v>2021.09289617485</v>
      </c>
      <c r="B402" s="13">
        <v>82.41</v>
      </c>
      <c r="C402" s="13">
        <v>68.06</v>
      </c>
      <c r="D402" s="13">
        <v>71.296000000000006</v>
      </c>
    </row>
    <row r="403" spans="1:4" x14ac:dyDescent="0.25">
      <c r="A403" s="13">
        <v>2021.0956284152901</v>
      </c>
      <c r="B403" s="13">
        <v>82.41</v>
      </c>
      <c r="C403" s="13">
        <v>68.06</v>
      </c>
      <c r="D403" s="13">
        <v>71.296000000000006</v>
      </c>
    </row>
    <row r="404" spans="1:4" x14ac:dyDescent="0.25">
      <c r="A404" s="13">
        <v>2021.0983606557199</v>
      </c>
      <c r="B404" s="13">
        <v>82.41</v>
      </c>
      <c r="C404" s="13">
        <v>68.06</v>
      </c>
      <c r="D404" s="13">
        <v>71.296000000000006</v>
      </c>
    </row>
    <row r="405" spans="1:4" x14ac:dyDescent="0.25">
      <c r="A405" s="13">
        <v>2021.10109289616</v>
      </c>
      <c r="B405" s="13">
        <v>82.41</v>
      </c>
      <c r="C405" s="13">
        <v>68.06</v>
      </c>
      <c r="D405" s="13">
        <v>71.296000000000006</v>
      </c>
    </row>
    <row r="406" spans="1:4" x14ac:dyDescent="0.25">
      <c r="A406" s="13">
        <v>2021.1038251366001</v>
      </c>
      <c r="B406" s="13">
        <v>82.41</v>
      </c>
      <c r="C406" s="13">
        <v>68.06</v>
      </c>
      <c r="D406" s="13">
        <v>71.296000000000006</v>
      </c>
    </row>
    <row r="407" spans="1:4" x14ac:dyDescent="0.25">
      <c r="A407" s="13">
        <v>2021.10655737704</v>
      </c>
      <c r="B407" s="13">
        <v>78.7</v>
      </c>
      <c r="C407" s="13">
        <v>68.06</v>
      </c>
      <c r="D407" s="13">
        <v>71.296000000000006</v>
      </c>
    </row>
    <row r="408" spans="1:4" x14ac:dyDescent="0.25">
      <c r="A408" s="13">
        <v>2021.10928961747</v>
      </c>
      <c r="B408" s="13">
        <v>78.7</v>
      </c>
      <c r="C408" s="13">
        <v>68.06</v>
      </c>
      <c r="D408" s="13">
        <v>71.296000000000006</v>
      </c>
    </row>
    <row r="409" spans="1:4" x14ac:dyDescent="0.25">
      <c r="A409" s="13">
        <v>2021.1120218579099</v>
      </c>
      <c r="B409" s="13">
        <v>78.7</v>
      </c>
      <c r="C409" s="13">
        <v>68.06</v>
      </c>
      <c r="D409" s="13">
        <v>71.296000000000006</v>
      </c>
    </row>
    <row r="410" spans="1:4" x14ac:dyDescent="0.25">
      <c r="A410" s="13">
        <v>2021.11475409835</v>
      </c>
      <c r="B410" s="13">
        <v>78.7</v>
      </c>
      <c r="C410" s="13">
        <v>68.06</v>
      </c>
      <c r="D410" s="13">
        <v>71.296000000000006</v>
      </c>
    </row>
    <row r="411" spans="1:4" x14ac:dyDescent="0.25">
      <c r="A411" s="13">
        <v>2021.1174863387801</v>
      </c>
      <c r="B411" s="13">
        <v>78.7</v>
      </c>
      <c r="C411" s="13">
        <v>68.06</v>
      </c>
      <c r="D411" s="13">
        <v>71.296000000000006</v>
      </c>
    </row>
    <row r="412" spans="1:4" x14ac:dyDescent="0.25">
      <c r="A412" s="13">
        <v>2021.1202185792199</v>
      </c>
      <c r="B412" s="13">
        <v>78.7</v>
      </c>
      <c r="C412" s="13">
        <v>68.06</v>
      </c>
      <c r="D412" s="13">
        <v>71.296000000000006</v>
      </c>
    </row>
    <row r="413" spans="1:4" x14ac:dyDescent="0.25">
      <c r="A413" s="13">
        <v>2021.12295081966</v>
      </c>
      <c r="B413" s="13">
        <v>78.7</v>
      </c>
      <c r="C413" s="13">
        <v>68.06</v>
      </c>
      <c r="D413" s="13">
        <v>71.296000000000006</v>
      </c>
    </row>
    <row r="414" spans="1:4" x14ac:dyDescent="0.25">
      <c r="A414" s="13">
        <v>2021.1256830601001</v>
      </c>
      <c r="B414" s="13">
        <v>78.7</v>
      </c>
      <c r="C414" s="13">
        <v>68.06</v>
      </c>
      <c r="D414" s="13">
        <v>72.037999999999997</v>
      </c>
    </row>
    <row r="415" spans="1:4" x14ac:dyDescent="0.25">
      <c r="A415" s="13">
        <v>2021.1284153005299</v>
      </c>
      <c r="B415" s="13">
        <v>78.7</v>
      </c>
      <c r="C415" s="13">
        <v>68.06</v>
      </c>
      <c r="D415" s="13">
        <v>72.037999999999997</v>
      </c>
    </row>
    <row r="416" spans="1:4" x14ac:dyDescent="0.25">
      <c r="A416" s="13">
        <v>2021.13114754097</v>
      </c>
      <c r="B416" s="13">
        <v>78.7</v>
      </c>
      <c r="C416" s="13">
        <v>68.06</v>
      </c>
      <c r="D416" s="13">
        <v>72.037999999999997</v>
      </c>
    </row>
    <row r="417" spans="1:4" x14ac:dyDescent="0.25">
      <c r="A417" s="13">
        <v>2021.1338797814101</v>
      </c>
      <c r="B417" s="13">
        <v>78.7</v>
      </c>
      <c r="C417" s="13">
        <v>68.06</v>
      </c>
      <c r="D417" s="13">
        <v>72.037999999999997</v>
      </c>
    </row>
    <row r="418" spans="1:4" x14ac:dyDescent="0.25">
      <c r="A418" s="13">
        <v>2021.1366120218399</v>
      </c>
      <c r="B418" s="13">
        <v>78.7</v>
      </c>
      <c r="C418" s="13">
        <v>68.06</v>
      </c>
      <c r="D418" s="13">
        <v>71.481999999999999</v>
      </c>
    </row>
    <row r="419" spans="1:4" x14ac:dyDescent="0.25">
      <c r="A419" s="13">
        <v>2021.13934426228</v>
      </c>
      <c r="B419" s="13">
        <v>78.7</v>
      </c>
      <c r="C419" s="13">
        <v>68.06</v>
      </c>
      <c r="D419" s="13">
        <v>71.481999999999999</v>
      </c>
    </row>
    <row r="420" spans="1:4" x14ac:dyDescent="0.25">
      <c r="A420" s="13">
        <v>2021.1420765027201</v>
      </c>
      <c r="B420" s="13">
        <v>78.7</v>
      </c>
      <c r="C420" s="13">
        <v>68.06</v>
      </c>
      <c r="D420" s="13">
        <v>71.481999999999999</v>
      </c>
    </row>
    <row r="421" spans="1:4" x14ac:dyDescent="0.25">
      <c r="A421" s="13">
        <v>2021.14480874316</v>
      </c>
      <c r="B421" s="13">
        <v>78.7</v>
      </c>
      <c r="C421" s="13">
        <v>68.06</v>
      </c>
      <c r="D421" s="13">
        <v>71.111999999999995</v>
      </c>
    </row>
    <row r="422" spans="1:4" x14ac:dyDescent="0.25">
      <c r="A422" s="13">
        <v>2021.14754098359</v>
      </c>
      <c r="B422" s="13">
        <v>78.7</v>
      </c>
      <c r="C422" s="13">
        <v>68.06</v>
      </c>
      <c r="D422" s="13">
        <v>71.111999999999995</v>
      </c>
    </row>
    <row r="423" spans="1:4" x14ac:dyDescent="0.25">
      <c r="A423" s="13">
        <v>2021.1502732240299</v>
      </c>
      <c r="B423" s="13">
        <v>78.7</v>
      </c>
      <c r="C423" s="13">
        <v>68.06</v>
      </c>
      <c r="D423" s="13">
        <v>71.111999999999995</v>
      </c>
    </row>
    <row r="424" spans="1:4" x14ac:dyDescent="0.25">
      <c r="A424" s="13">
        <v>2021.15300546447</v>
      </c>
      <c r="B424" s="13">
        <v>78.7</v>
      </c>
      <c r="C424" s="13">
        <v>68.06</v>
      </c>
      <c r="D424" s="13">
        <v>71.111999999999995</v>
      </c>
    </row>
    <row r="425" spans="1:4" x14ac:dyDescent="0.25">
      <c r="A425" s="13">
        <v>2021.1557377049</v>
      </c>
      <c r="B425" s="13">
        <v>78.7</v>
      </c>
      <c r="C425" s="13">
        <v>68.06</v>
      </c>
      <c r="D425" s="13">
        <v>73.147999999999996</v>
      </c>
    </row>
    <row r="426" spans="1:4" x14ac:dyDescent="0.25">
      <c r="A426" s="13">
        <v>2021.1584699453399</v>
      </c>
      <c r="B426" s="13">
        <v>78.7</v>
      </c>
      <c r="C426" s="13">
        <v>68.06</v>
      </c>
      <c r="D426" s="13">
        <v>73.147999999999996</v>
      </c>
    </row>
    <row r="427" spans="1:4" x14ac:dyDescent="0.25">
      <c r="A427" s="13">
        <v>2021.16120218578</v>
      </c>
      <c r="B427" s="13">
        <v>78.7</v>
      </c>
      <c r="C427" s="13">
        <v>68.06</v>
      </c>
      <c r="D427" s="13">
        <v>73.147999999999996</v>
      </c>
    </row>
    <row r="428" spans="1:4" x14ac:dyDescent="0.25">
      <c r="A428" s="13">
        <v>2021.1639344262201</v>
      </c>
      <c r="B428" s="13">
        <v>78.7</v>
      </c>
      <c r="C428" s="13">
        <v>68.06</v>
      </c>
      <c r="D428" s="13">
        <v>72.408000000000001</v>
      </c>
    </row>
    <row r="429" spans="1:4" x14ac:dyDescent="0.25">
      <c r="A429" s="13">
        <v>2021.1666666666499</v>
      </c>
      <c r="B429" s="13">
        <v>78.7</v>
      </c>
      <c r="C429" s="13">
        <v>68.06</v>
      </c>
      <c r="D429" s="13">
        <v>70.372</v>
      </c>
    </row>
    <row r="430" spans="1:4" x14ac:dyDescent="0.25">
      <c r="A430" s="13">
        <v>2021.16939890709</v>
      </c>
      <c r="B430" s="13">
        <v>75</v>
      </c>
      <c r="C430" s="13">
        <v>68.06</v>
      </c>
      <c r="D430" s="13">
        <v>70.372</v>
      </c>
    </row>
    <row r="431" spans="1:4" x14ac:dyDescent="0.25">
      <c r="A431" s="13">
        <v>2021.1721311475301</v>
      </c>
      <c r="B431" s="13">
        <v>75</v>
      </c>
      <c r="C431" s="13">
        <v>64.349999999999994</v>
      </c>
      <c r="D431" s="13">
        <v>70.372</v>
      </c>
    </row>
    <row r="432" spans="1:4" x14ac:dyDescent="0.25">
      <c r="A432" s="13">
        <v>2021.1748633879599</v>
      </c>
      <c r="B432" s="13">
        <v>75</v>
      </c>
      <c r="C432" s="13">
        <v>64.349999999999994</v>
      </c>
      <c r="D432" s="13">
        <v>72.408000000000001</v>
      </c>
    </row>
    <row r="433" spans="1:4" x14ac:dyDescent="0.25">
      <c r="A433" s="13">
        <v>2021.1775956284</v>
      </c>
      <c r="B433" s="13">
        <v>75</v>
      </c>
      <c r="C433" s="13">
        <v>64.349999999999994</v>
      </c>
      <c r="D433" s="13">
        <v>72.778000000000006</v>
      </c>
    </row>
    <row r="434" spans="1:4" x14ac:dyDescent="0.25">
      <c r="A434" s="13">
        <v>2021.1803278688401</v>
      </c>
      <c r="B434" s="13">
        <v>75</v>
      </c>
      <c r="C434" s="13">
        <v>64.349999999999994</v>
      </c>
      <c r="D434" s="13">
        <v>72.778000000000006</v>
      </c>
    </row>
    <row r="435" spans="1:4" x14ac:dyDescent="0.25">
      <c r="A435" s="13">
        <v>2021.1830601092799</v>
      </c>
      <c r="B435" s="13">
        <v>75</v>
      </c>
      <c r="C435" s="13">
        <v>64.349999999999994</v>
      </c>
      <c r="D435" s="13">
        <v>72.778000000000006</v>
      </c>
    </row>
    <row r="436" spans="1:4" x14ac:dyDescent="0.25">
      <c r="A436" s="13">
        <v>2021.18579234971</v>
      </c>
      <c r="B436" s="13">
        <v>75</v>
      </c>
      <c r="C436" s="13">
        <v>64.349999999999994</v>
      </c>
      <c r="D436" s="13">
        <v>71.111999999999995</v>
      </c>
    </row>
    <row r="437" spans="1:4" x14ac:dyDescent="0.25">
      <c r="A437" s="13">
        <v>2021.1885245901501</v>
      </c>
      <c r="B437" s="13">
        <v>75</v>
      </c>
      <c r="C437" s="13">
        <v>64.349999999999994</v>
      </c>
      <c r="D437" s="13">
        <v>71.111999999999995</v>
      </c>
    </row>
    <row r="438" spans="1:4" x14ac:dyDescent="0.25">
      <c r="A438" s="13">
        <v>2021.19125683059</v>
      </c>
      <c r="B438" s="13">
        <v>75</v>
      </c>
      <c r="C438" s="13">
        <v>64.349999999999994</v>
      </c>
      <c r="D438" s="13">
        <v>71.111999999999995</v>
      </c>
    </row>
    <row r="439" spans="1:4" x14ac:dyDescent="0.25">
      <c r="A439" s="13">
        <v>2021.19398907102</v>
      </c>
      <c r="B439" s="13">
        <v>75</v>
      </c>
      <c r="C439" s="13">
        <v>64.349999999999994</v>
      </c>
      <c r="D439" s="13">
        <v>71.111999999999995</v>
      </c>
    </row>
    <row r="440" spans="1:4" x14ac:dyDescent="0.25">
      <c r="A440" s="13">
        <v>2021.1967213114599</v>
      </c>
      <c r="B440" s="13">
        <v>75</v>
      </c>
      <c r="C440" s="13">
        <v>64.349999999999994</v>
      </c>
      <c r="D440" s="13">
        <v>72.408000000000001</v>
      </c>
    </row>
    <row r="441" spans="1:4" x14ac:dyDescent="0.25">
      <c r="A441" s="13">
        <v>2021.1994535519</v>
      </c>
      <c r="B441" s="13">
        <v>75</v>
      </c>
      <c r="C441" s="13">
        <v>64.349999999999994</v>
      </c>
      <c r="D441" s="13">
        <v>72.408000000000001</v>
      </c>
    </row>
    <row r="442" spans="1:4" x14ac:dyDescent="0.25">
      <c r="A442" s="13">
        <v>2021.2021857923401</v>
      </c>
      <c r="B442" s="13">
        <v>75</v>
      </c>
      <c r="C442" s="13">
        <v>64.349999999999994</v>
      </c>
      <c r="D442" s="13">
        <v>70.742000000000004</v>
      </c>
    </row>
    <row r="443" spans="1:4" x14ac:dyDescent="0.25">
      <c r="A443" s="13">
        <v>2021.2049180327699</v>
      </c>
      <c r="B443" s="13">
        <v>75</v>
      </c>
      <c r="C443" s="13">
        <v>64.349999999999994</v>
      </c>
      <c r="D443" s="13">
        <v>70.742000000000004</v>
      </c>
    </row>
    <row r="444" spans="1:4" x14ac:dyDescent="0.25">
      <c r="A444" s="13">
        <v>2021.20765027321</v>
      </c>
      <c r="B444" s="13">
        <v>75</v>
      </c>
      <c r="C444" s="13">
        <v>64.349999999999994</v>
      </c>
      <c r="D444" s="13">
        <v>71.296000000000006</v>
      </c>
    </row>
    <row r="445" spans="1:4" x14ac:dyDescent="0.25">
      <c r="A445" s="13">
        <v>2021.2103825136501</v>
      </c>
      <c r="B445" s="13">
        <v>75</v>
      </c>
      <c r="C445" s="13">
        <v>64.349999999999994</v>
      </c>
      <c r="D445" s="13">
        <v>71.296000000000006</v>
      </c>
    </row>
    <row r="446" spans="1:4" x14ac:dyDescent="0.25">
      <c r="A446" s="13">
        <v>2021.2131147540799</v>
      </c>
      <c r="B446" s="13">
        <v>75</v>
      </c>
      <c r="C446" s="13">
        <v>64.349999999999994</v>
      </c>
      <c r="D446" s="13">
        <v>72.962000000000003</v>
      </c>
    </row>
    <row r="447" spans="1:4" x14ac:dyDescent="0.25">
      <c r="A447" s="13">
        <v>2021.21584699452</v>
      </c>
      <c r="B447" s="13">
        <v>75</v>
      </c>
      <c r="C447" s="13">
        <v>64.349999999999994</v>
      </c>
      <c r="D447" s="13">
        <v>72.406000000000006</v>
      </c>
    </row>
    <row r="448" spans="1:4" x14ac:dyDescent="0.25">
      <c r="A448" s="13">
        <v>2021.2185792349601</v>
      </c>
      <c r="B448" s="13">
        <v>75</v>
      </c>
      <c r="C448" s="13">
        <v>64.349999999999994</v>
      </c>
      <c r="D448" s="13">
        <v>72.406000000000006</v>
      </c>
    </row>
    <row r="449" spans="1:4" x14ac:dyDescent="0.25">
      <c r="A449" s="13">
        <v>2021.2213114753999</v>
      </c>
      <c r="B449" s="13">
        <v>75</v>
      </c>
      <c r="C449" s="13">
        <v>66.2</v>
      </c>
      <c r="D449" s="13">
        <v>72.406000000000006</v>
      </c>
    </row>
    <row r="450" spans="1:4" x14ac:dyDescent="0.25">
      <c r="A450" s="13">
        <v>2021.22404371583</v>
      </c>
      <c r="B450" s="13">
        <v>75</v>
      </c>
      <c r="C450" s="13">
        <v>61.57</v>
      </c>
      <c r="D450" s="13">
        <v>72.406000000000006</v>
      </c>
    </row>
    <row r="451" spans="1:4" x14ac:dyDescent="0.25">
      <c r="A451" s="13">
        <v>2021.2267759562701</v>
      </c>
      <c r="B451" s="13">
        <v>75</v>
      </c>
      <c r="C451" s="13">
        <v>61.57</v>
      </c>
      <c r="D451" s="13">
        <v>72.406000000000006</v>
      </c>
    </row>
    <row r="452" spans="1:4" x14ac:dyDescent="0.25">
      <c r="A452" s="13">
        <v>2021.22950819671</v>
      </c>
      <c r="B452" s="13">
        <v>75</v>
      </c>
      <c r="C452" s="13">
        <v>61.57</v>
      </c>
      <c r="D452" s="13">
        <v>72.406000000000006</v>
      </c>
    </row>
    <row r="453" spans="1:4" x14ac:dyDescent="0.25">
      <c r="A453" s="13">
        <v>2021.23224043714</v>
      </c>
      <c r="B453" s="13">
        <v>75</v>
      </c>
      <c r="C453" s="13">
        <v>61.57</v>
      </c>
      <c r="D453" s="13">
        <v>72.036000000000001</v>
      </c>
    </row>
    <row r="454" spans="1:4" x14ac:dyDescent="0.25">
      <c r="A454" s="13">
        <v>2021.2349726775799</v>
      </c>
      <c r="B454" s="13">
        <v>75</v>
      </c>
      <c r="C454" s="13">
        <v>61.57</v>
      </c>
      <c r="D454" s="13">
        <v>72.036000000000001</v>
      </c>
    </row>
    <row r="455" spans="1:4" x14ac:dyDescent="0.25">
      <c r="A455" s="13">
        <v>2021.23770491802</v>
      </c>
      <c r="B455" s="13">
        <v>75</v>
      </c>
      <c r="C455" s="13">
        <v>61.57</v>
      </c>
      <c r="D455" s="13">
        <v>72.036000000000001</v>
      </c>
    </row>
    <row r="456" spans="1:4" x14ac:dyDescent="0.25">
      <c r="A456" s="13">
        <v>2021.2404371584601</v>
      </c>
      <c r="B456" s="13">
        <v>75</v>
      </c>
      <c r="C456" s="13">
        <v>58.8</v>
      </c>
      <c r="D456" s="13">
        <v>73.518000000000001</v>
      </c>
    </row>
    <row r="457" spans="1:4" x14ac:dyDescent="0.25">
      <c r="A457" s="13">
        <v>2021.2431693988899</v>
      </c>
      <c r="B457" s="13">
        <v>75</v>
      </c>
      <c r="C457" s="13">
        <v>56.94</v>
      </c>
      <c r="D457" s="13">
        <v>73.518000000000001</v>
      </c>
    </row>
    <row r="458" spans="1:4" x14ac:dyDescent="0.25">
      <c r="A458" s="13">
        <v>2021.24590163933</v>
      </c>
      <c r="B458" s="13">
        <v>75</v>
      </c>
      <c r="C458" s="13">
        <v>56.94</v>
      </c>
      <c r="D458" s="13">
        <v>73.518000000000001</v>
      </c>
    </row>
    <row r="459" spans="1:4" x14ac:dyDescent="0.25">
      <c r="A459" s="13">
        <v>2021.2486338797701</v>
      </c>
      <c r="B459" s="13">
        <v>75</v>
      </c>
      <c r="C459" s="13">
        <v>56.94</v>
      </c>
      <c r="D459" s="13">
        <v>73.518000000000001</v>
      </c>
    </row>
    <row r="460" spans="1:4" x14ac:dyDescent="0.25">
      <c r="A460" s="13">
        <v>2021.2513661201999</v>
      </c>
      <c r="B460" s="13">
        <v>75</v>
      </c>
      <c r="C460" s="13">
        <v>56.94</v>
      </c>
      <c r="D460" s="13">
        <v>73.518000000000001</v>
      </c>
    </row>
    <row r="461" spans="1:4" x14ac:dyDescent="0.25">
      <c r="A461" s="13">
        <v>2021.25409836064</v>
      </c>
      <c r="B461" s="13">
        <v>75</v>
      </c>
      <c r="C461" s="13">
        <v>56.94</v>
      </c>
      <c r="D461" s="13">
        <v>76.11</v>
      </c>
    </row>
    <row r="462" spans="1:4" x14ac:dyDescent="0.25">
      <c r="A462" s="13">
        <v>2021.2568306010801</v>
      </c>
      <c r="B462" s="13">
        <v>75</v>
      </c>
      <c r="C462" s="13">
        <v>56.94</v>
      </c>
      <c r="D462" s="13">
        <v>76.11</v>
      </c>
    </row>
    <row r="463" spans="1:4" x14ac:dyDescent="0.25">
      <c r="A463" s="13">
        <v>2021.2595628415199</v>
      </c>
      <c r="B463" s="13">
        <v>75</v>
      </c>
      <c r="C463" s="13">
        <v>56.94</v>
      </c>
      <c r="D463" s="13">
        <v>76.665999999999997</v>
      </c>
    </row>
    <row r="464" spans="1:4" x14ac:dyDescent="0.25">
      <c r="A464" s="13">
        <v>2021.26229508195</v>
      </c>
      <c r="B464" s="13">
        <v>75</v>
      </c>
      <c r="C464" s="13">
        <v>56.94</v>
      </c>
      <c r="D464" s="13">
        <v>75.926000000000002</v>
      </c>
    </row>
    <row r="465" spans="1:4" x14ac:dyDescent="0.25">
      <c r="A465" s="13">
        <v>2021.2650273223901</v>
      </c>
      <c r="B465" s="13">
        <v>75</v>
      </c>
      <c r="C465" s="13">
        <v>56.94</v>
      </c>
      <c r="D465" s="13">
        <v>75.926000000000002</v>
      </c>
    </row>
    <row r="466" spans="1:4" x14ac:dyDescent="0.25">
      <c r="A466" s="13">
        <v>2021.26775956283</v>
      </c>
      <c r="B466" s="13">
        <v>75</v>
      </c>
      <c r="C466" s="13">
        <v>56.94</v>
      </c>
      <c r="D466" s="13">
        <v>75.926000000000002</v>
      </c>
    </row>
    <row r="467" spans="1:4" x14ac:dyDescent="0.25">
      <c r="A467" s="13">
        <v>2021.27049180326</v>
      </c>
      <c r="B467" s="13">
        <v>75</v>
      </c>
      <c r="C467" s="13">
        <v>56.94</v>
      </c>
      <c r="D467" s="13">
        <v>75.926000000000002</v>
      </c>
    </row>
    <row r="468" spans="1:4" x14ac:dyDescent="0.25">
      <c r="A468" s="13">
        <v>2021.2732240437001</v>
      </c>
      <c r="B468" s="13">
        <v>75</v>
      </c>
      <c r="C468" s="13">
        <v>56.94</v>
      </c>
      <c r="D468" s="13">
        <v>75.926000000000002</v>
      </c>
    </row>
    <row r="469" spans="1:4" x14ac:dyDescent="0.25">
      <c r="A469" s="13">
        <v>2021.27595628414</v>
      </c>
      <c r="B469" s="13">
        <v>75</v>
      </c>
      <c r="C469" s="13">
        <v>56.94</v>
      </c>
      <c r="D469" s="13">
        <v>75.926000000000002</v>
      </c>
    </row>
    <row r="470" spans="1:4" x14ac:dyDescent="0.25">
      <c r="A470" s="13">
        <v>2021.27868852458</v>
      </c>
      <c r="B470" s="13">
        <v>75</v>
      </c>
      <c r="C470" s="13">
        <v>56.94</v>
      </c>
      <c r="D470" s="13">
        <v>75.926000000000002</v>
      </c>
    </row>
    <row r="471" spans="1:4" x14ac:dyDescent="0.25">
      <c r="A471" s="13">
        <v>2021.2814207650099</v>
      </c>
      <c r="B471" s="13">
        <v>75</v>
      </c>
      <c r="C471" s="13">
        <v>56.94</v>
      </c>
      <c r="D471" s="13">
        <v>75.926000000000002</v>
      </c>
    </row>
    <row r="472" spans="1:4" x14ac:dyDescent="0.25">
      <c r="A472" s="13">
        <v>2021.28415300545</v>
      </c>
      <c r="B472" s="13">
        <v>75</v>
      </c>
      <c r="C472" s="13">
        <v>56.94</v>
      </c>
      <c r="D472" s="13">
        <v>75.926000000000002</v>
      </c>
    </row>
    <row r="473" spans="1:4" x14ac:dyDescent="0.25">
      <c r="A473" s="13">
        <v>2021.2868852458901</v>
      </c>
      <c r="B473" s="13">
        <v>75</v>
      </c>
      <c r="C473" s="13">
        <v>56.94</v>
      </c>
      <c r="D473" s="13">
        <v>75.926000000000002</v>
      </c>
    </row>
    <row r="474" spans="1:4" x14ac:dyDescent="0.25">
      <c r="A474" s="13">
        <v>2021.2896174863199</v>
      </c>
      <c r="B474" s="13">
        <v>75</v>
      </c>
      <c r="C474" s="13">
        <v>56.94</v>
      </c>
      <c r="D474" s="13">
        <v>75.555999999999997</v>
      </c>
    </row>
    <row r="475" spans="1:4" x14ac:dyDescent="0.25">
      <c r="A475" s="13">
        <v>2021.29234972676</v>
      </c>
      <c r="B475" s="13">
        <v>75</v>
      </c>
      <c r="C475" s="13">
        <v>56.94</v>
      </c>
      <c r="D475" s="13">
        <v>75.555999999999997</v>
      </c>
    </row>
    <row r="476" spans="1:4" x14ac:dyDescent="0.25">
      <c r="A476" s="13">
        <v>2021.2950819672001</v>
      </c>
      <c r="B476" s="13">
        <v>75</v>
      </c>
      <c r="C476" s="13">
        <v>56.94</v>
      </c>
      <c r="D476" s="13">
        <v>75.555999999999997</v>
      </c>
    </row>
    <row r="477" spans="1:4" x14ac:dyDescent="0.25">
      <c r="A477" s="13">
        <v>2021.2978142076299</v>
      </c>
      <c r="B477" s="13">
        <v>75</v>
      </c>
      <c r="C477" s="13">
        <v>56.94</v>
      </c>
      <c r="D477" s="13">
        <v>72.408000000000001</v>
      </c>
    </row>
    <row r="478" spans="1:4" x14ac:dyDescent="0.25">
      <c r="A478" s="13">
        <v>2021.30054644807</v>
      </c>
      <c r="B478" s="13">
        <v>75</v>
      </c>
      <c r="C478" s="13">
        <v>56.94</v>
      </c>
      <c r="D478" s="13">
        <v>72.408000000000001</v>
      </c>
    </row>
    <row r="479" spans="1:4" x14ac:dyDescent="0.25">
      <c r="A479" s="13">
        <v>2021.3032786885101</v>
      </c>
      <c r="B479" s="13">
        <v>75</v>
      </c>
      <c r="C479" s="13">
        <v>56.94</v>
      </c>
      <c r="D479" s="13">
        <v>72.408000000000001</v>
      </c>
    </row>
    <row r="480" spans="1:4" x14ac:dyDescent="0.25">
      <c r="A480" s="13">
        <v>2021.3060109289499</v>
      </c>
      <c r="B480" s="13">
        <v>75</v>
      </c>
      <c r="C480" s="13">
        <v>56.94</v>
      </c>
      <c r="D480" s="13">
        <v>72.408000000000001</v>
      </c>
    </row>
    <row r="481" spans="1:4" x14ac:dyDescent="0.25">
      <c r="A481" s="13">
        <v>2021.30874316938</v>
      </c>
      <c r="B481" s="13">
        <v>75</v>
      </c>
      <c r="C481" s="13">
        <v>56.94</v>
      </c>
      <c r="D481" s="13">
        <v>72.408000000000001</v>
      </c>
    </row>
    <row r="482" spans="1:4" x14ac:dyDescent="0.25">
      <c r="A482" s="13">
        <v>2021.3114754098201</v>
      </c>
      <c r="B482" s="13">
        <v>75</v>
      </c>
      <c r="C482" s="13">
        <v>56.94</v>
      </c>
      <c r="D482" s="13">
        <v>72.408000000000001</v>
      </c>
    </row>
    <row r="483" spans="1:4" x14ac:dyDescent="0.25">
      <c r="A483" s="13">
        <v>2021.31420765026</v>
      </c>
      <c r="B483" s="13">
        <v>75</v>
      </c>
      <c r="C483" s="13">
        <v>56.94</v>
      </c>
      <c r="D483" s="13">
        <v>72.408000000000001</v>
      </c>
    </row>
    <row r="484" spans="1:4" x14ac:dyDescent="0.25">
      <c r="A484" s="13">
        <v>2021.31693989069</v>
      </c>
      <c r="B484" s="13">
        <v>71.3</v>
      </c>
      <c r="C484" s="13">
        <v>56.94</v>
      </c>
      <c r="D484" s="13">
        <v>71.852000000000004</v>
      </c>
    </row>
    <row r="485" spans="1:4" x14ac:dyDescent="0.25">
      <c r="A485" s="13">
        <v>2021.3196721311299</v>
      </c>
      <c r="B485" s="13">
        <v>71.3</v>
      </c>
      <c r="C485" s="13">
        <v>56.94</v>
      </c>
      <c r="D485" s="13">
        <v>71.852000000000004</v>
      </c>
    </row>
    <row r="486" spans="1:4" x14ac:dyDescent="0.25">
      <c r="A486" s="13">
        <v>2021.32240437157</v>
      </c>
      <c r="B486" s="13">
        <v>67.59</v>
      </c>
      <c r="C486" s="13">
        <v>56.94</v>
      </c>
      <c r="D486" s="13">
        <v>71.852000000000004</v>
      </c>
    </row>
    <row r="487" spans="1:4" x14ac:dyDescent="0.25">
      <c r="A487" s="13">
        <v>2021.3251366120101</v>
      </c>
      <c r="B487" s="13">
        <v>67.59</v>
      </c>
      <c r="C487" s="13">
        <v>56.94</v>
      </c>
      <c r="D487" s="13">
        <v>71.852000000000004</v>
      </c>
    </row>
    <row r="488" spans="1:4" x14ac:dyDescent="0.25">
      <c r="A488" s="13">
        <v>2021.3278688524399</v>
      </c>
      <c r="B488" s="13">
        <v>67.59</v>
      </c>
      <c r="C488" s="13">
        <v>56.94</v>
      </c>
      <c r="D488" s="13">
        <v>71.852000000000004</v>
      </c>
    </row>
    <row r="489" spans="1:4" x14ac:dyDescent="0.25">
      <c r="A489" s="13">
        <v>2021.33060109288</v>
      </c>
      <c r="B489" s="13">
        <v>67.59</v>
      </c>
      <c r="C489" s="13">
        <v>56.94</v>
      </c>
      <c r="D489" s="13">
        <v>70.739999999999995</v>
      </c>
    </row>
    <row r="490" spans="1:4" x14ac:dyDescent="0.25">
      <c r="A490" s="13">
        <v>2021.3333333333201</v>
      </c>
      <c r="B490" s="13">
        <v>67.59</v>
      </c>
      <c r="C490" s="13">
        <v>56.94</v>
      </c>
      <c r="D490" s="13">
        <v>70.739999999999995</v>
      </c>
    </row>
    <row r="491" spans="1:4" x14ac:dyDescent="0.25">
      <c r="A491" s="13">
        <v>2021.3360655737499</v>
      </c>
      <c r="B491" s="13">
        <v>67.59</v>
      </c>
      <c r="C491" s="13">
        <v>56.94</v>
      </c>
      <c r="D491" s="13">
        <v>67.778000000000006</v>
      </c>
    </row>
    <row r="492" spans="1:4" x14ac:dyDescent="0.25">
      <c r="A492" s="13">
        <v>2021.33879781419</v>
      </c>
      <c r="B492" s="13">
        <v>67.59</v>
      </c>
      <c r="C492" s="13">
        <v>56.94</v>
      </c>
      <c r="D492" s="13">
        <v>67.778000000000006</v>
      </c>
    </row>
    <row r="493" spans="1:4" x14ac:dyDescent="0.25">
      <c r="A493" s="13">
        <v>2021.3415300546301</v>
      </c>
      <c r="B493" s="13">
        <v>67.59</v>
      </c>
      <c r="C493" s="13">
        <v>56.94</v>
      </c>
      <c r="D493" s="13">
        <v>67.778000000000006</v>
      </c>
    </row>
    <row r="494" spans="1:4" x14ac:dyDescent="0.25">
      <c r="A494" s="13">
        <v>2021.3442622950699</v>
      </c>
      <c r="B494" s="13">
        <v>67.59</v>
      </c>
      <c r="C494" s="13">
        <v>56.94</v>
      </c>
      <c r="D494" s="13">
        <v>67.778000000000006</v>
      </c>
    </row>
    <row r="495" spans="1:4" x14ac:dyDescent="0.25">
      <c r="A495" s="13">
        <v>2021.3469945355</v>
      </c>
      <c r="B495" s="13">
        <v>67.59</v>
      </c>
      <c r="C495" s="13">
        <v>56.94</v>
      </c>
      <c r="D495" s="13">
        <v>67.778000000000006</v>
      </c>
    </row>
    <row r="496" spans="1:4" x14ac:dyDescent="0.25">
      <c r="A496" s="13">
        <v>2021.3497267759401</v>
      </c>
      <c r="B496" s="13">
        <v>67.59</v>
      </c>
      <c r="C496" s="13">
        <v>56.94</v>
      </c>
      <c r="D496" s="13">
        <v>67.037999999999997</v>
      </c>
    </row>
    <row r="497" spans="1:4" x14ac:dyDescent="0.25">
      <c r="A497" s="13">
        <v>2021.35245901638</v>
      </c>
      <c r="B497" s="13">
        <v>67.59</v>
      </c>
      <c r="C497" s="13">
        <v>52.31</v>
      </c>
      <c r="D497" s="13">
        <v>65.834000000000003</v>
      </c>
    </row>
    <row r="498" spans="1:4" x14ac:dyDescent="0.25">
      <c r="A498" s="13">
        <v>2021.35519125681</v>
      </c>
      <c r="B498" s="13">
        <v>67.59</v>
      </c>
      <c r="C498" s="13">
        <v>52.31</v>
      </c>
      <c r="D498" s="13">
        <v>65.091999999999999</v>
      </c>
    </row>
    <row r="499" spans="1:4" x14ac:dyDescent="0.25">
      <c r="A499" s="13">
        <v>2021.3579234972501</v>
      </c>
      <c r="B499" s="13">
        <v>67.59</v>
      </c>
      <c r="C499" s="13">
        <v>52.31</v>
      </c>
      <c r="D499" s="13">
        <v>65.091999999999999</v>
      </c>
    </row>
    <row r="500" spans="1:4" x14ac:dyDescent="0.25">
      <c r="A500" s="13">
        <v>2021.36065573769</v>
      </c>
      <c r="B500" s="13">
        <v>67.59</v>
      </c>
      <c r="C500" s="13">
        <v>52.31</v>
      </c>
      <c r="D500" s="13">
        <v>65.091999999999999</v>
      </c>
    </row>
    <row r="501" spans="1:4" x14ac:dyDescent="0.25">
      <c r="A501" s="13">
        <v>2021.36338797813</v>
      </c>
      <c r="B501" s="13">
        <v>67.59</v>
      </c>
      <c r="C501" s="13">
        <v>52.31</v>
      </c>
      <c r="D501" s="13">
        <v>65.091999999999999</v>
      </c>
    </row>
    <row r="502" spans="1:4" x14ac:dyDescent="0.25">
      <c r="A502" s="13">
        <v>2021.3661202185599</v>
      </c>
      <c r="B502" s="13">
        <v>67.59</v>
      </c>
      <c r="C502" s="13">
        <v>52.31</v>
      </c>
      <c r="D502" s="13">
        <v>65.091999999999999</v>
      </c>
    </row>
    <row r="503" spans="1:4" x14ac:dyDescent="0.25">
      <c r="A503" s="13">
        <v>2021.368852459</v>
      </c>
      <c r="B503" s="13">
        <v>67.59</v>
      </c>
      <c r="C503" s="13">
        <v>52.31</v>
      </c>
      <c r="D503" s="13">
        <v>65.091999999999999</v>
      </c>
    </row>
    <row r="504" spans="1:4" x14ac:dyDescent="0.25">
      <c r="A504" s="13">
        <v>2021.3715846994401</v>
      </c>
      <c r="B504" s="13">
        <v>67.59</v>
      </c>
      <c r="C504" s="13">
        <v>52.31</v>
      </c>
      <c r="D504" s="13">
        <v>65.091999999999999</v>
      </c>
    </row>
    <row r="505" spans="1:4" x14ac:dyDescent="0.25">
      <c r="A505" s="13">
        <v>2021.3743169398699</v>
      </c>
      <c r="B505" s="13">
        <v>67.59</v>
      </c>
      <c r="C505" s="13">
        <v>52.31</v>
      </c>
      <c r="D505" s="13">
        <v>65.091999999999999</v>
      </c>
    </row>
    <row r="506" spans="1:4" x14ac:dyDescent="0.25">
      <c r="A506" s="13">
        <v>2021.37704918031</v>
      </c>
      <c r="B506" s="13">
        <v>67.59</v>
      </c>
      <c r="C506" s="13">
        <v>52.31</v>
      </c>
      <c r="D506" s="13">
        <v>65.091999999999999</v>
      </c>
    </row>
    <row r="507" spans="1:4" x14ac:dyDescent="0.25">
      <c r="A507" s="13">
        <v>2021.3797814207501</v>
      </c>
      <c r="B507" s="13">
        <v>62.04</v>
      </c>
      <c r="C507" s="13">
        <v>52.31</v>
      </c>
      <c r="D507" s="13">
        <v>63.24</v>
      </c>
    </row>
    <row r="508" spans="1:4" x14ac:dyDescent="0.25">
      <c r="A508" s="13">
        <v>2021.3825136611899</v>
      </c>
      <c r="B508" s="13">
        <v>62.04</v>
      </c>
      <c r="C508" s="13">
        <v>52.31</v>
      </c>
      <c r="D508" s="13">
        <v>63.24</v>
      </c>
    </row>
    <row r="509" spans="1:4" x14ac:dyDescent="0.25">
      <c r="A509" s="13">
        <v>2021.38524590162</v>
      </c>
      <c r="B509" s="13">
        <v>62.04</v>
      </c>
      <c r="C509" s="13">
        <v>52.31</v>
      </c>
      <c r="D509" s="13">
        <v>63.24</v>
      </c>
    </row>
    <row r="510" spans="1:4" x14ac:dyDescent="0.25">
      <c r="A510" s="13">
        <v>2021.3879781420601</v>
      </c>
      <c r="B510" s="13">
        <v>62.04</v>
      </c>
      <c r="C510" s="13">
        <v>52.31</v>
      </c>
      <c r="D510" s="13">
        <v>63.24</v>
      </c>
    </row>
    <row r="511" spans="1:4" x14ac:dyDescent="0.25">
      <c r="A511" s="13">
        <v>2021.3907103824999</v>
      </c>
      <c r="B511" s="13">
        <v>62.04</v>
      </c>
      <c r="C511" s="13">
        <v>46.76</v>
      </c>
      <c r="D511" s="13">
        <v>63.24</v>
      </c>
    </row>
    <row r="512" spans="1:4" x14ac:dyDescent="0.25">
      <c r="A512" s="13">
        <v>2021.39344262293</v>
      </c>
      <c r="B512" s="13">
        <v>62.04</v>
      </c>
      <c r="C512" s="13">
        <v>46.76</v>
      </c>
      <c r="D512" s="13">
        <v>62.13</v>
      </c>
    </row>
    <row r="513" spans="1:4" x14ac:dyDescent="0.25">
      <c r="A513" s="13">
        <v>2021.3961748633701</v>
      </c>
      <c r="B513" s="13">
        <v>62.04</v>
      </c>
      <c r="C513" s="13">
        <v>46.76</v>
      </c>
      <c r="D513" s="13">
        <v>62.13</v>
      </c>
    </row>
    <row r="514" spans="1:4" x14ac:dyDescent="0.25">
      <c r="A514" s="13">
        <v>2021.39890710381</v>
      </c>
      <c r="B514" s="13">
        <v>62.04</v>
      </c>
      <c r="C514" s="13">
        <v>46.76</v>
      </c>
      <c r="D514" s="13">
        <v>62.13</v>
      </c>
    </row>
    <row r="515" spans="1:4" x14ac:dyDescent="0.25">
      <c r="A515" s="13">
        <v>2021.40163934425</v>
      </c>
      <c r="B515" s="13">
        <v>62.04</v>
      </c>
      <c r="C515" s="13">
        <v>46.76</v>
      </c>
      <c r="D515" s="13">
        <v>62.13</v>
      </c>
    </row>
    <row r="516" spans="1:4" x14ac:dyDescent="0.25">
      <c r="A516" s="13">
        <v>2021.4043715846799</v>
      </c>
      <c r="B516" s="13">
        <v>62.04</v>
      </c>
      <c r="C516" s="13">
        <v>46.76</v>
      </c>
      <c r="D516" s="13">
        <v>63.055999999999997</v>
      </c>
    </row>
    <row r="517" spans="1:4" x14ac:dyDescent="0.25">
      <c r="A517" s="13">
        <v>2021.40710382512</v>
      </c>
      <c r="B517" s="13">
        <v>62.04</v>
      </c>
      <c r="C517" s="13">
        <v>46.76</v>
      </c>
      <c r="D517" s="13">
        <v>63.055999999999997</v>
      </c>
    </row>
    <row r="518" spans="1:4" x14ac:dyDescent="0.25">
      <c r="A518" s="13">
        <v>2021.4098360655601</v>
      </c>
      <c r="B518" s="13">
        <v>62.04</v>
      </c>
      <c r="C518" s="13">
        <v>46.76</v>
      </c>
      <c r="D518" s="13">
        <v>63.055999999999997</v>
      </c>
    </row>
    <row r="519" spans="1:4" x14ac:dyDescent="0.25">
      <c r="A519" s="13">
        <v>2021.4125683059899</v>
      </c>
      <c r="B519" s="13">
        <v>62.04</v>
      </c>
      <c r="C519" s="13">
        <v>46.76</v>
      </c>
      <c r="D519" s="13">
        <v>62.686</v>
      </c>
    </row>
    <row r="520" spans="1:4" x14ac:dyDescent="0.25">
      <c r="A520" s="13">
        <v>2021.41530054643</v>
      </c>
      <c r="B520" s="13">
        <v>62.04</v>
      </c>
      <c r="C520" s="13">
        <v>46.76</v>
      </c>
      <c r="D520" s="13">
        <v>62.686</v>
      </c>
    </row>
    <row r="521" spans="1:4" x14ac:dyDescent="0.25">
      <c r="A521" s="13">
        <v>2021.4180327868701</v>
      </c>
      <c r="B521" s="13">
        <v>62.04</v>
      </c>
      <c r="C521" s="13">
        <v>46.76</v>
      </c>
      <c r="D521" s="13">
        <v>62.686</v>
      </c>
    </row>
    <row r="522" spans="1:4" x14ac:dyDescent="0.25">
      <c r="A522" s="13">
        <v>2021.4207650273099</v>
      </c>
      <c r="B522" s="13">
        <v>62.04</v>
      </c>
      <c r="C522" s="13">
        <v>46.76</v>
      </c>
      <c r="D522" s="13">
        <v>62.686</v>
      </c>
    </row>
    <row r="523" spans="1:4" x14ac:dyDescent="0.25">
      <c r="A523" s="13">
        <v>2021.42349726774</v>
      </c>
      <c r="B523" s="13">
        <v>62.04</v>
      </c>
      <c r="C523" s="13">
        <v>46.76</v>
      </c>
      <c r="D523" s="13">
        <v>60.834000000000003</v>
      </c>
    </row>
    <row r="524" spans="1:4" x14ac:dyDescent="0.25">
      <c r="A524" s="13">
        <v>2021.4262295081801</v>
      </c>
      <c r="B524" s="13"/>
      <c r="C524" s="13">
        <v>46.76</v>
      </c>
      <c r="D524" s="13"/>
    </row>
    <row r="525" spans="1:4" x14ac:dyDescent="0.25">
      <c r="A525" s="13">
        <v>2021.4289617486199</v>
      </c>
      <c r="B525" s="13"/>
      <c r="C525" s="13">
        <v>46.76</v>
      </c>
      <c r="D525" s="13"/>
    </row>
    <row r="526" spans="1:4" x14ac:dyDescent="0.25">
      <c r="A526" s="13">
        <v>2021.43169398905</v>
      </c>
      <c r="B526" s="13"/>
      <c r="C526" s="13">
        <v>46.76</v>
      </c>
      <c r="D526" s="13"/>
    </row>
    <row r="527" spans="1:4" x14ac:dyDescent="0.25">
      <c r="A527" s="13">
        <v>2021.4344262294901</v>
      </c>
      <c r="B527" s="13"/>
      <c r="C527" s="13"/>
      <c r="D527" s="13"/>
    </row>
    <row r="528" spans="1:4" x14ac:dyDescent="0.25">
      <c r="A528" s="15">
        <v>2021.4808743169201</v>
      </c>
      <c r="B528" s="15"/>
      <c r="C528" s="15"/>
      <c r="D528" s="15"/>
    </row>
  </sheetData>
  <mergeCells count="2">
    <mergeCell ref="A1:D1"/>
    <mergeCell ref="F1:G1"/>
  </mergeCells>
  <pageMargins left="0.7" right="0.7" top="0.75" bottom="0.75" header="0.3" footer="0.3"/>
  <pageSetup paperSize="9" orientation="portrait" horizontalDpi="300" verticalDpi="30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F222"/>
  <sheetViews>
    <sheetView workbookViewId="0">
      <selection sqref="A1:C1"/>
    </sheetView>
  </sheetViews>
  <sheetFormatPr defaultRowHeight="15" x14ac:dyDescent="0.25"/>
  <cols>
    <col min="1" max="1" width="11.7109375" customWidth="1"/>
    <col min="2" max="2" width="45.7109375" customWidth="1"/>
    <col min="3" max="3" width="20.7109375" customWidth="1"/>
    <col min="5" max="5" width="12.7109375" customWidth="1"/>
    <col min="6" max="6" width="21.7109375" customWidth="1"/>
  </cols>
  <sheetData>
    <row r="1" spans="1:6" ht="15.75" x14ac:dyDescent="0.25">
      <c r="A1" s="190" t="s">
        <v>52</v>
      </c>
      <c r="B1" s="191"/>
      <c r="C1" s="191"/>
      <c r="E1" s="190" t="s">
        <v>53</v>
      </c>
      <c r="F1" s="191"/>
    </row>
    <row r="2" spans="1:6" x14ac:dyDescent="0.25">
      <c r="A2" s="9" t="s">
        <v>51</v>
      </c>
      <c r="B2" s="9" t="s">
        <v>111</v>
      </c>
      <c r="C2" s="9" t="s">
        <v>112</v>
      </c>
      <c r="E2" s="16" t="s">
        <v>54</v>
      </c>
      <c r="F2" s="10" t="s">
        <v>19</v>
      </c>
    </row>
    <row r="3" spans="1:6" x14ac:dyDescent="0.25">
      <c r="A3" s="67">
        <v>2003</v>
      </c>
      <c r="B3" s="67">
        <v>97</v>
      </c>
      <c r="C3" s="67">
        <v>99.345454545454501</v>
      </c>
      <c r="E3" s="16" t="s">
        <v>55</v>
      </c>
      <c r="F3" s="11"/>
    </row>
    <row r="4" spans="1:6" x14ac:dyDescent="0.25">
      <c r="A4" s="66">
        <v>2003.0833333333301</v>
      </c>
      <c r="B4" s="66">
        <v>90</v>
      </c>
      <c r="C4" s="66">
        <v>99.345454545454501</v>
      </c>
      <c r="E4" s="16" t="s">
        <v>56</v>
      </c>
      <c r="F4" s="11" t="s">
        <v>100</v>
      </c>
    </row>
    <row r="5" spans="1:6" x14ac:dyDescent="0.25">
      <c r="A5" s="66">
        <v>2003.1666666666699</v>
      </c>
      <c r="B5" s="66">
        <v>95</v>
      </c>
      <c r="C5" s="66">
        <v>99.345454545454501</v>
      </c>
      <c r="E5" s="16" t="s">
        <v>58</v>
      </c>
      <c r="F5" s="12"/>
    </row>
    <row r="6" spans="1:6" x14ac:dyDescent="0.25">
      <c r="A6" s="66">
        <v>2003.25</v>
      </c>
      <c r="B6" s="66">
        <v>104</v>
      </c>
      <c r="C6" s="66">
        <v>99.345454545454501</v>
      </c>
    </row>
    <row r="7" spans="1:6" x14ac:dyDescent="0.25">
      <c r="A7" s="66">
        <v>2003.3333333333301</v>
      </c>
      <c r="B7" s="66">
        <v>107</v>
      </c>
      <c r="C7" s="66">
        <v>99.345454545454501</v>
      </c>
      <c r="E7" s="17" t="str">
        <f>HYPERLINK("#'OVERZICHT'!A1", "Link naar overzicht")</f>
        <v>Link naar overzicht</v>
      </c>
    </row>
    <row r="8" spans="1:6" x14ac:dyDescent="0.25">
      <c r="A8" s="66">
        <v>2003.4166666666699</v>
      </c>
      <c r="B8" s="66">
        <v>105</v>
      </c>
      <c r="C8" s="66">
        <v>99.345454545454501</v>
      </c>
    </row>
    <row r="9" spans="1:6" x14ac:dyDescent="0.25">
      <c r="A9" s="66">
        <v>2003.5</v>
      </c>
      <c r="B9" s="66">
        <v>106</v>
      </c>
      <c r="C9" s="66">
        <v>99.345454545454501</v>
      </c>
    </row>
    <row r="10" spans="1:6" x14ac:dyDescent="0.25">
      <c r="A10" s="66">
        <v>2003.5833333333301</v>
      </c>
      <c r="B10" s="66">
        <v>106</v>
      </c>
      <c r="C10" s="66">
        <v>99.345454545454501</v>
      </c>
    </row>
    <row r="11" spans="1:6" x14ac:dyDescent="0.25">
      <c r="A11" s="66">
        <v>2003.6666666666699</v>
      </c>
      <c r="B11" s="66">
        <v>114</v>
      </c>
      <c r="C11" s="66">
        <v>99.345454545454501</v>
      </c>
    </row>
    <row r="12" spans="1:6" x14ac:dyDescent="0.25">
      <c r="A12" s="66">
        <v>2003.75</v>
      </c>
      <c r="B12" s="66">
        <v>117</v>
      </c>
      <c r="C12" s="66">
        <v>99.345454545454501</v>
      </c>
    </row>
    <row r="13" spans="1:6" x14ac:dyDescent="0.25">
      <c r="A13" s="66">
        <v>2003.8333333333301</v>
      </c>
      <c r="B13" s="66">
        <v>111</v>
      </c>
      <c r="C13" s="66">
        <v>99.345454545454501</v>
      </c>
    </row>
    <row r="14" spans="1:6" x14ac:dyDescent="0.25">
      <c r="A14" s="66">
        <v>2003.9166666666699</v>
      </c>
      <c r="B14" s="66">
        <v>115</v>
      </c>
      <c r="C14" s="66">
        <v>99.345454545454501</v>
      </c>
    </row>
    <row r="15" spans="1:6" x14ac:dyDescent="0.25">
      <c r="A15" s="66">
        <v>2004</v>
      </c>
      <c r="B15" s="66">
        <v>115</v>
      </c>
      <c r="C15" s="66">
        <v>99.345454545454501</v>
      </c>
    </row>
    <row r="16" spans="1:6" x14ac:dyDescent="0.25">
      <c r="A16" s="66">
        <v>2004.0833333333301</v>
      </c>
      <c r="B16" s="66">
        <v>109</v>
      </c>
      <c r="C16" s="66">
        <v>99.345454545454501</v>
      </c>
    </row>
    <row r="17" spans="1:3" x14ac:dyDescent="0.25">
      <c r="A17" s="66">
        <v>2004.1666666666699</v>
      </c>
      <c r="B17" s="66">
        <v>110</v>
      </c>
      <c r="C17" s="66">
        <v>99.345454545454501</v>
      </c>
    </row>
    <row r="18" spans="1:3" x14ac:dyDescent="0.25">
      <c r="A18" s="66">
        <v>2004.25</v>
      </c>
      <c r="B18" s="66">
        <v>113</v>
      </c>
      <c r="C18" s="66">
        <v>99.345454545454501</v>
      </c>
    </row>
    <row r="19" spans="1:3" x14ac:dyDescent="0.25">
      <c r="A19" s="66">
        <v>2004.3333333333301</v>
      </c>
      <c r="B19" s="66">
        <v>113</v>
      </c>
      <c r="C19" s="66">
        <v>99.345454545454501</v>
      </c>
    </row>
    <row r="20" spans="1:3" x14ac:dyDescent="0.25">
      <c r="A20" s="66">
        <v>2004.4166666666699</v>
      </c>
      <c r="B20" s="66">
        <v>105</v>
      </c>
      <c r="C20" s="66">
        <v>99.345454545454501</v>
      </c>
    </row>
    <row r="21" spans="1:3" x14ac:dyDescent="0.25">
      <c r="A21" s="66">
        <v>2004.5</v>
      </c>
      <c r="B21" s="66">
        <v>96</v>
      </c>
      <c r="C21" s="66">
        <v>99.345454545454501</v>
      </c>
    </row>
    <row r="22" spans="1:3" x14ac:dyDescent="0.25">
      <c r="A22" s="66">
        <v>2004.5833333333301</v>
      </c>
      <c r="B22" s="66">
        <v>101</v>
      </c>
      <c r="C22" s="66">
        <v>99.345454545454501</v>
      </c>
    </row>
    <row r="23" spans="1:3" x14ac:dyDescent="0.25">
      <c r="A23" s="66">
        <v>2004.6666666666699</v>
      </c>
      <c r="B23" s="66">
        <v>98</v>
      </c>
      <c r="C23" s="66">
        <v>99.345454545454501</v>
      </c>
    </row>
    <row r="24" spans="1:3" x14ac:dyDescent="0.25">
      <c r="A24" s="66">
        <v>2004.75</v>
      </c>
      <c r="B24" s="66">
        <v>104</v>
      </c>
      <c r="C24" s="66">
        <v>99.345454545454501</v>
      </c>
    </row>
    <row r="25" spans="1:3" x14ac:dyDescent="0.25">
      <c r="A25" s="66">
        <v>2004.8333333333301</v>
      </c>
      <c r="B25" s="66">
        <v>107</v>
      </c>
      <c r="C25" s="66">
        <v>99.345454545454501</v>
      </c>
    </row>
    <row r="26" spans="1:3" x14ac:dyDescent="0.25">
      <c r="A26" s="66">
        <v>2004.9166666666599</v>
      </c>
      <c r="B26" s="66">
        <v>113</v>
      </c>
      <c r="C26" s="66">
        <v>99.345454545454501</v>
      </c>
    </row>
    <row r="27" spans="1:3" x14ac:dyDescent="0.25">
      <c r="A27" s="66">
        <v>2005</v>
      </c>
      <c r="B27" s="66">
        <v>111</v>
      </c>
      <c r="C27" s="66">
        <v>99.345454545454501</v>
      </c>
    </row>
    <row r="28" spans="1:3" x14ac:dyDescent="0.25">
      <c r="A28" s="66">
        <v>2005.0833333333301</v>
      </c>
      <c r="B28" s="66">
        <v>114</v>
      </c>
      <c r="C28" s="66">
        <v>99.345454545454501</v>
      </c>
    </row>
    <row r="29" spans="1:3" x14ac:dyDescent="0.25">
      <c r="A29" s="66">
        <v>2005.1666666666599</v>
      </c>
      <c r="B29" s="66">
        <v>109</v>
      </c>
      <c r="C29" s="66">
        <v>99.345454545454501</v>
      </c>
    </row>
    <row r="30" spans="1:3" x14ac:dyDescent="0.25">
      <c r="A30" s="66">
        <v>2005.25</v>
      </c>
      <c r="B30" s="66">
        <v>104</v>
      </c>
      <c r="C30" s="66">
        <v>99.345454545454501</v>
      </c>
    </row>
    <row r="31" spans="1:3" x14ac:dyDescent="0.25">
      <c r="A31" s="66">
        <v>2005.3333333333301</v>
      </c>
      <c r="B31" s="66">
        <v>102</v>
      </c>
      <c r="C31" s="66">
        <v>99.345454545454501</v>
      </c>
    </row>
    <row r="32" spans="1:3" x14ac:dyDescent="0.25">
      <c r="A32" s="66">
        <v>2005.4166666666599</v>
      </c>
      <c r="B32" s="66">
        <v>99</v>
      </c>
      <c r="C32" s="66">
        <v>99.345454545454501</v>
      </c>
    </row>
    <row r="33" spans="1:3" x14ac:dyDescent="0.25">
      <c r="A33" s="66">
        <v>2005.5</v>
      </c>
      <c r="B33" s="66">
        <v>99</v>
      </c>
      <c r="C33" s="66">
        <v>99.345454545454501</v>
      </c>
    </row>
    <row r="34" spans="1:3" x14ac:dyDescent="0.25">
      <c r="A34" s="66">
        <v>2005.5833333333301</v>
      </c>
      <c r="B34" s="66">
        <v>99</v>
      </c>
      <c r="C34" s="66">
        <v>99.345454545454501</v>
      </c>
    </row>
    <row r="35" spans="1:3" x14ac:dyDescent="0.25">
      <c r="A35" s="66">
        <v>2005.6666666666599</v>
      </c>
      <c r="B35" s="66">
        <v>101</v>
      </c>
      <c r="C35" s="66">
        <v>99.345454545454501</v>
      </c>
    </row>
    <row r="36" spans="1:3" x14ac:dyDescent="0.25">
      <c r="A36" s="66">
        <v>2005.75</v>
      </c>
      <c r="B36" s="66">
        <v>104</v>
      </c>
      <c r="C36" s="66">
        <v>99.345454545454501</v>
      </c>
    </row>
    <row r="37" spans="1:3" x14ac:dyDescent="0.25">
      <c r="A37" s="66">
        <v>2005.8333333333301</v>
      </c>
      <c r="B37" s="66">
        <v>99</v>
      </c>
      <c r="C37" s="66">
        <v>99.345454545454501</v>
      </c>
    </row>
    <row r="38" spans="1:3" x14ac:dyDescent="0.25">
      <c r="A38" s="66">
        <v>2005.9166666666599</v>
      </c>
      <c r="B38" s="66">
        <v>97</v>
      </c>
      <c r="C38" s="66">
        <v>99.345454545454501</v>
      </c>
    </row>
    <row r="39" spans="1:3" x14ac:dyDescent="0.25">
      <c r="A39" s="66">
        <v>2006</v>
      </c>
      <c r="B39" s="66">
        <v>93</v>
      </c>
      <c r="C39" s="66">
        <v>99.345454545454501</v>
      </c>
    </row>
    <row r="40" spans="1:3" x14ac:dyDescent="0.25">
      <c r="A40" s="66">
        <v>2006.0833333333301</v>
      </c>
      <c r="B40" s="66">
        <v>94</v>
      </c>
      <c r="C40" s="66">
        <v>99.345454545454501</v>
      </c>
    </row>
    <row r="41" spans="1:3" x14ac:dyDescent="0.25">
      <c r="A41" s="66">
        <v>2006.1666666666599</v>
      </c>
      <c r="B41" s="66">
        <v>97</v>
      </c>
      <c r="C41" s="66">
        <v>99.345454545454501</v>
      </c>
    </row>
    <row r="42" spans="1:3" x14ac:dyDescent="0.25">
      <c r="A42" s="66">
        <v>2006.25</v>
      </c>
      <c r="B42" s="66">
        <v>99</v>
      </c>
      <c r="C42" s="66">
        <v>99.345454545454501</v>
      </c>
    </row>
    <row r="43" spans="1:3" x14ac:dyDescent="0.25">
      <c r="A43" s="66">
        <v>2006.3333333333301</v>
      </c>
      <c r="B43" s="66">
        <v>95</v>
      </c>
      <c r="C43" s="66">
        <v>99.345454545454501</v>
      </c>
    </row>
    <row r="44" spans="1:3" x14ac:dyDescent="0.25">
      <c r="A44" s="66">
        <v>2006.4166666666599</v>
      </c>
      <c r="B44" s="66">
        <v>96</v>
      </c>
      <c r="C44" s="66">
        <v>99.345454545454501</v>
      </c>
    </row>
    <row r="45" spans="1:3" x14ac:dyDescent="0.25">
      <c r="A45" s="66">
        <v>2006.5</v>
      </c>
      <c r="B45" s="66">
        <v>96</v>
      </c>
      <c r="C45" s="66">
        <v>99.345454545454501</v>
      </c>
    </row>
    <row r="46" spans="1:3" x14ac:dyDescent="0.25">
      <c r="A46" s="66">
        <v>2006.5833333333301</v>
      </c>
      <c r="B46" s="66">
        <v>91</v>
      </c>
      <c r="C46" s="66">
        <v>99.345454545454501</v>
      </c>
    </row>
    <row r="47" spans="1:3" x14ac:dyDescent="0.25">
      <c r="A47" s="66">
        <v>2006.6666666666599</v>
      </c>
      <c r="B47" s="66">
        <v>95</v>
      </c>
      <c r="C47" s="66">
        <v>99.345454545454501</v>
      </c>
    </row>
    <row r="48" spans="1:3" x14ac:dyDescent="0.25">
      <c r="A48" s="66">
        <v>2006.75</v>
      </c>
      <c r="B48" s="66">
        <v>96</v>
      </c>
      <c r="C48" s="66">
        <v>99.345454545454501</v>
      </c>
    </row>
    <row r="49" spans="1:3" x14ac:dyDescent="0.25">
      <c r="A49" s="66">
        <v>2006.8333333333301</v>
      </c>
      <c r="B49" s="66">
        <v>93</v>
      </c>
      <c r="C49" s="66">
        <v>99.345454545454501</v>
      </c>
    </row>
    <row r="50" spans="1:3" x14ac:dyDescent="0.25">
      <c r="A50" s="66">
        <v>2006.9166666666599</v>
      </c>
      <c r="B50" s="66">
        <v>91</v>
      </c>
      <c r="C50" s="66">
        <v>99.345454545454501</v>
      </c>
    </row>
    <row r="51" spans="1:3" x14ac:dyDescent="0.25">
      <c r="A51" s="66">
        <v>2007</v>
      </c>
      <c r="B51" s="66">
        <v>87</v>
      </c>
      <c r="C51" s="66">
        <v>99.345454545454501</v>
      </c>
    </row>
    <row r="52" spans="1:3" x14ac:dyDescent="0.25">
      <c r="A52" s="66">
        <v>2007.0833333333301</v>
      </c>
      <c r="B52" s="66">
        <v>86</v>
      </c>
      <c r="C52" s="66">
        <v>99.345454545454501</v>
      </c>
    </row>
    <row r="53" spans="1:3" x14ac:dyDescent="0.25">
      <c r="A53" s="66">
        <v>2007.1666666666599</v>
      </c>
      <c r="B53" s="66">
        <v>85</v>
      </c>
      <c r="C53" s="66">
        <v>99.345454545454501</v>
      </c>
    </row>
    <row r="54" spans="1:3" x14ac:dyDescent="0.25">
      <c r="A54" s="66">
        <v>2007.25</v>
      </c>
      <c r="B54" s="66">
        <v>84</v>
      </c>
      <c r="C54" s="66">
        <v>99.345454545454501</v>
      </c>
    </row>
    <row r="55" spans="1:3" x14ac:dyDescent="0.25">
      <c r="A55" s="66">
        <v>2007.3333333333301</v>
      </c>
      <c r="B55" s="66">
        <v>83</v>
      </c>
      <c r="C55" s="66">
        <v>99.345454545454501</v>
      </c>
    </row>
    <row r="56" spans="1:3" x14ac:dyDescent="0.25">
      <c r="A56" s="66">
        <v>2007.4166666666599</v>
      </c>
      <c r="B56" s="66">
        <v>90</v>
      </c>
      <c r="C56" s="66">
        <v>99.345454545454501</v>
      </c>
    </row>
    <row r="57" spans="1:3" x14ac:dyDescent="0.25">
      <c r="A57" s="66">
        <v>2007.5</v>
      </c>
      <c r="B57" s="66">
        <v>94</v>
      </c>
      <c r="C57" s="66">
        <v>99.345454545454501</v>
      </c>
    </row>
    <row r="58" spans="1:3" x14ac:dyDescent="0.25">
      <c r="A58" s="66">
        <v>2007.5833333333301</v>
      </c>
      <c r="B58" s="66">
        <v>95</v>
      </c>
      <c r="C58" s="66">
        <v>99.345454545454501</v>
      </c>
    </row>
    <row r="59" spans="1:3" x14ac:dyDescent="0.25">
      <c r="A59" s="66">
        <v>2007.6666666666599</v>
      </c>
      <c r="B59" s="66">
        <v>98</v>
      </c>
      <c r="C59" s="66">
        <v>99.345454545454501</v>
      </c>
    </row>
    <row r="60" spans="1:3" x14ac:dyDescent="0.25">
      <c r="A60" s="66">
        <v>2007.75</v>
      </c>
      <c r="B60" s="66">
        <v>91</v>
      </c>
      <c r="C60" s="66">
        <v>99.345454545454501</v>
      </c>
    </row>
    <row r="61" spans="1:3" x14ac:dyDescent="0.25">
      <c r="A61" s="66">
        <v>2007.8333333333301</v>
      </c>
      <c r="B61" s="66">
        <v>87</v>
      </c>
      <c r="C61" s="66">
        <v>99.345454545454501</v>
      </c>
    </row>
    <row r="62" spans="1:3" x14ac:dyDescent="0.25">
      <c r="A62" s="66">
        <v>2007.9166666666599</v>
      </c>
      <c r="B62" s="66">
        <v>85</v>
      </c>
      <c r="C62" s="66">
        <v>99.345454545454501</v>
      </c>
    </row>
    <row r="63" spans="1:3" x14ac:dyDescent="0.25">
      <c r="A63" s="66">
        <v>2008</v>
      </c>
      <c r="B63" s="66">
        <v>85</v>
      </c>
      <c r="C63" s="66">
        <v>99.345454545454501</v>
      </c>
    </row>
    <row r="64" spans="1:3" x14ac:dyDescent="0.25">
      <c r="A64" s="66">
        <v>2008.0833333333301</v>
      </c>
      <c r="B64" s="66">
        <v>82</v>
      </c>
      <c r="C64" s="66">
        <v>99.345454545454501</v>
      </c>
    </row>
    <row r="65" spans="1:3" x14ac:dyDescent="0.25">
      <c r="A65" s="66">
        <v>2008.1666666666599</v>
      </c>
      <c r="B65" s="66">
        <v>80</v>
      </c>
      <c r="C65" s="66">
        <v>99.345454545454501</v>
      </c>
    </row>
    <row r="66" spans="1:3" x14ac:dyDescent="0.25">
      <c r="A66" s="66">
        <v>2008.25</v>
      </c>
      <c r="B66" s="66">
        <v>82</v>
      </c>
      <c r="C66" s="66">
        <v>99.345454545454501</v>
      </c>
    </row>
    <row r="67" spans="1:3" x14ac:dyDescent="0.25">
      <c r="A67" s="66">
        <v>2008.3333333333301</v>
      </c>
      <c r="B67" s="66">
        <v>85</v>
      </c>
      <c r="C67" s="66">
        <v>99.345454545454501</v>
      </c>
    </row>
    <row r="68" spans="1:3" x14ac:dyDescent="0.25">
      <c r="A68" s="66">
        <v>2008.4166666666599</v>
      </c>
      <c r="B68" s="66">
        <v>85</v>
      </c>
      <c r="C68" s="66">
        <v>99.345454545454501</v>
      </c>
    </row>
    <row r="69" spans="1:3" x14ac:dyDescent="0.25">
      <c r="A69" s="66">
        <v>2008.49999999999</v>
      </c>
      <c r="B69" s="66">
        <v>82</v>
      </c>
      <c r="C69" s="66">
        <v>99.345454545454501</v>
      </c>
    </row>
    <row r="70" spans="1:3" x14ac:dyDescent="0.25">
      <c r="A70" s="66">
        <v>2008.5833333333301</v>
      </c>
      <c r="B70" s="66">
        <v>82</v>
      </c>
      <c r="C70" s="66">
        <v>99.345454545454501</v>
      </c>
    </row>
    <row r="71" spans="1:3" x14ac:dyDescent="0.25">
      <c r="A71" s="66">
        <v>2008.6666666666599</v>
      </c>
      <c r="B71" s="66">
        <v>92</v>
      </c>
      <c r="C71" s="66">
        <v>99.345454545454501</v>
      </c>
    </row>
    <row r="72" spans="1:3" x14ac:dyDescent="0.25">
      <c r="A72" s="66">
        <v>2008.74999999999</v>
      </c>
      <c r="B72" s="66">
        <v>91</v>
      </c>
      <c r="C72" s="66">
        <v>99.345454545454501</v>
      </c>
    </row>
    <row r="73" spans="1:3" x14ac:dyDescent="0.25">
      <c r="A73" s="66">
        <v>2008.8333333333301</v>
      </c>
      <c r="B73" s="66">
        <v>97</v>
      </c>
      <c r="C73" s="66">
        <v>99.345454545454501</v>
      </c>
    </row>
    <row r="74" spans="1:3" x14ac:dyDescent="0.25">
      <c r="A74" s="66">
        <v>2008.9166666666599</v>
      </c>
      <c r="B74" s="66">
        <v>103</v>
      </c>
      <c r="C74" s="66">
        <v>99.345454545454501</v>
      </c>
    </row>
    <row r="75" spans="1:3" x14ac:dyDescent="0.25">
      <c r="A75" s="66">
        <v>2008.99999999999</v>
      </c>
      <c r="B75" s="66">
        <v>105</v>
      </c>
      <c r="C75" s="66">
        <v>99.345454545454501</v>
      </c>
    </row>
    <row r="76" spans="1:3" x14ac:dyDescent="0.25">
      <c r="A76" s="66">
        <v>2009.0833333333301</v>
      </c>
      <c r="B76" s="66">
        <v>107</v>
      </c>
      <c r="C76" s="66">
        <v>99.345454545454501</v>
      </c>
    </row>
    <row r="77" spans="1:3" x14ac:dyDescent="0.25">
      <c r="A77" s="66">
        <v>2009.1666666666599</v>
      </c>
      <c r="B77" s="66">
        <v>110</v>
      </c>
      <c r="C77" s="66">
        <v>99.345454545454501</v>
      </c>
    </row>
    <row r="78" spans="1:3" x14ac:dyDescent="0.25">
      <c r="A78" s="66">
        <v>2009.24999999999</v>
      </c>
      <c r="B78" s="66">
        <v>118</v>
      </c>
      <c r="C78" s="66">
        <v>99.345454545454501</v>
      </c>
    </row>
    <row r="79" spans="1:3" x14ac:dyDescent="0.25">
      <c r="A79" s="66">
        <v>2009.3333333333301</v>
      </c>
      <c r="B79" s="66">
        <v>122</v>
      </c>
      <c r="C79" s="66">
        <v>99.345454545454501</v>
      </c>
    </row>
    <row r="80" spans="1:3" x14ac:dyDescent="0.25">
      <c r="A80" s="66">
        <v>2009.4166666666599</v>
      </c>
      <c r="B80" s="66">
        <v>126</v>
      </c>
      <c r="C80" s="66">
        <v>99.345454545454501</v>
      </c>
    </row>
    <row r="81" spans="1:3" x14ac:dyDescent="0.25">
      <c r="A81" s="66">
        <v>2009.49999999999</v>
      </c>
      <c r="B81" s="66">
        <v>129</v>
      </c>
      <c r="C81" s="66">
        <v>99.345454545454501</v>
      </c>
    </row>
    <row r="82" spans="1:3" x14ac:dyDescent="0.25">
      <c r="A82" s="66">
        <v>2009.5833333333301</v>
      </c>
      <c r="B82" s="66">
        <v>130</v>
      </c>
      <c r="C82" s="66">
        <v>99.345454545454501</v>
      </c>
    </row>
    <row r="83" spans="1:3" x14ac:dyDescent="0.25">
      <c r="A83" s="66">
        <v>2009.6666666666599</v>
      </c>
      <c r="B83" s="66">
        <v>132</v>
      </c>
      <c r="C83" s="66">
        <v>99.345454545454501</v>
      </c>
    </row>
    <row r="84" spans="1:3" x14ac:dyDescent="0.25">
      <c r="A84" s="66">
        <v>2009.74999999999</v>
      </c>
      <c r="B84" s="66">
        <v>128</v>
      </c>
      <c r="C84" s="66">
        <v>99.345454545454501</v>
      </c>
    </row>
    <row r="85" spans="1:3" x14ac:dyDescent="0.25">
      <c r="A85" s="66">
        <v>2009.8333333333301</v>
      </c>
      <c r="B85" s="66">
        <v>131</v>
      </c>
      <c r="C85" s="66">
        <v>99.345454545454501</v>
      </c>
    </row>
    <row r="86" spans="1:3" x14ac:dyDescent="0.25">
      <c r="A86" s="66">
        <v>2009.9166666666599</v>
      </c>
      <c r="B86" s="66">
        <v>129</v>
      </c>
      <c r="C86" s="66">
        <v>99.345454545454501</v>
      </c>
    </row>
    <row r="87" spans="1:3" x14ac:dyDescent="0.25">
      <c r="A87" s="66">
        <v>2009.99999999999</v>
      </c>
      <c r="B87" s="66">
        <v>130</v>
      </c>
      <c r="C87" s="66">
        <v>99.345454545454501</v>
      </c>
    </row>
    <row r="88" spans="1:3" x14ac:dyDescent="0.25">
      <c r="A88" s="66">
        <v>2010.0833333333301</v>
      </c>
      <c r="B88" s="66">
        <v>129</v>
      </c>
      <c r="C88" s="66">
        <v>99.345454545454501</v>
      </c>
    </row>
    <row r="89" spans="1:3" x14ac:dyDescent="0.25">
      <c r="A89" s="66">
        <v>2010.1666666666599</v>
      </c>
      <c r="B89" s="66">
        <v>122</v>
      </c>
      <c r="C89" s="66">
        <v>99.345454545454501</v>
      </c>
    </row>
    <row r="90" spans="1:3" x14ac:dyDescent="0.25">
      <c r="A90" s="66">
        <v>2010.24999999999</v>
      </c>
      <c r="B90" s="66">
        <v>112</v>
      </c>
      <c r="C90" s="66">
        <v>99.345454545454501</v>
      </c>
    </row>
    <row r="91" spans="1:3" x14ac:dyDescent="0.25">
      <c r="A91" s="66">
        <v>2010.3333333333301</v>
      </c>
      <c r="B91" s="66">
        <v>112</v>
      </c>
      <c r="C91" s="66">
        <v>99.345454545454501</v>
      </c>
    </row>
    <row r="92" spans="1:3" x14ac:dyDescent="0.25">
      <c r="A92" s="66">
        <v>2010.4166666666599</v>
      </c>
      <c r="B92" s="66">
        <v>111</v>
      </c>
      <c r="C92" s="66">
        <v>99.345454545454501</v>
      </c>
    </row>
    <row r="93" spans="1:3" x14ac:dyDescent="0.25">
      <c r="A93" s="66">
        <v>2010.49999999999</v>
      </c>
      <c r="B93" s="66">
        <v>111</v>
      </c>
      <c r="C93" s="66">
        <v>99.345454545454501</v>
      </c>
    </row>
    <row r="94" spans="1:3" x14ac:dyDescent="0.25">
      <c r="A94" s="66">
        <v>2010.5833333333301</v>
      </c>
      <c r="B94" s="66">
        <v>111</v>
      </c>
      <c r="C94" s="66">
        <v>99.345454545454501</v>
      </c>
    </row>
    <row r="95" spans="1:3" x14ac:dyDescent="0.25">
      <c r="A95" s="66">
        <v>2010.6666666666599</v>
      </c>
      <c r="B95" s="66">
        <v>110</v>
      </c>
      <c r="C95" s="66">
        <v>99.345454545454501</v>
      </c>
    </row>
    <row r="96" spans="1:3" x14ac:dyDescent="0.25">
      <c r="A96" s="66">
        <v>2010.74999999999</v>
      </c>
      <c r="B96" s="66">
        <v>114</v>
      </c>
      <c r="C96" s="66">
        <v>99.345454545454501</v>
      </c>
    </row>
    <row r="97" spans="1:3" x14ac:dyDescent="0.25">
      <c r="A97" s="66">
        <v>2010.8333333333301</v>
      </c>
      <c r="B97" s="66">
        <v>114</v>
      </c>
      <c r="C97" s="66">
        <v>99.345454545454501</v>
      </c>
    </row>
    <row r="98" spans="1:3" x14ac:dyDescent="0.25">
      <c r="A98" s="66">
        <v>2010.9166666666599</v>
      </c>
      <c r="B98" s="66">
        <v>118</v>
      </c>
      <c r="C98" s="66">
        <v>99.345454545454501</v>
      </c>
    </row>
    <row r="99" spans="1:3" x14ac:dyDescent="0.25">
      <c r="A99" s="66">
        <v>2010.99999999999</v>
      </c>
      <c r="B99" s="66">
        <v>118</v>
      </c>
      <c r="C99" s="66">
        <v>99.345454545454501</v>
      </c>
    </row>
    <row r="100" spans="1:3" x14ac:dyDescent="0.25">
      <c r="A100" s="66">
        <v>2011.0833333333301</v>
      </c>
      <c r="B100" s="66">
        <v>113</v>
      </c>
      <c r="C100" s="66">
        <v>99.345454545454501</v>
      </c>
    </row>
    <row r="101" spans="1:3" x14ac:dyDescent="0.25">
      <c r="A101" s="66">
        <v>2011.1666666666599</v>
      </c>
      <c r="B101" s="66">
        <v>109</v>
      </c>
      <c r="C101" s="66">
        <v>99.345454545454501</v>
      </c>
    </row>
    <row r="102" spans="1:3" x14ac:dyDescent="0.25">
      <c r="A102" s="66">
        <v>2011.24999999999</v>
      </c>
      <c r="B102" s="66">
        <v>108</v>
      </c>
      <c r="C102" s="66">
        <v>99.345454545454501</v>
      </c>
    </row>
    <row r="103" spans="1:3" x14ac:dyDescent="0.25">
      <c r="A103" s="66">
        <v>2011.3333333333301</v>
      </c>
      <c r="B103" s="66">
        <v>111</v>
      </c>
      <c r="C103" s="66">
        <v>99.345454545454501</v>
      </c>
    </row>
    <row r="104" spans="1:3" x14ac:dyDescent="0.25">
      <c r="A104" s="66">
        <v>2011.4166666666599</v>
      </c>
      <c r="B104" s="66">
        <v>111</v>
      </c>
      <c r="C104" s="66">
        <v>99.345454545454501</v>
      </c>
    </row>
    <row r="105" spans="1:3" x14ac:dyDescent="0.25">
      <c r="A105" s="66">
        <v>2011.49999999999</v>
      </c>
      <c r="B105" s="66">
        <v>115</v>
      </c>
      <c r="C105" s="66">
        <v>99.345454545454501</v>
      </c>
    </row>
    <row r="106" spans="1:3" x14ac:dyDescent="0.25">
      <c r="A106" s="66">
        <v>2011.5833333333301</v>
      </c>
      <c r="B106" s="66">
        <v>111</v>
      </c>
      <c r="C106" s="66">
        <v>99.345454545454501</v>
      </c>
    </row>
    <row r="107" spans="1:3" x14ac:dyDescent="0.25">
      <c r="A107" s="66">
        <v>2011.6666666666599</v>
      </c>
      <c r="B107" s="66">
        <v>108</v>
      </c>
      <c r="C107" s="66">
        <v>99.345454545454501</v>
      </c>
    </row>
    <row r="108" spans="1:3" x14ac:dyDescent="0.25">
      <c r="A108" s="66">
        <v>2011.74999999999</v>
      </c>
      <c r="B108" s="66">
        <v>109</v>
      </c>
      <c r="C108" s="66">
        <v>99.345454545454501</v>
      </c>
    </row>
    <row r="109" spans="1:3" x14ac:dyDescent="0.25">
      <c r="A109" s="66">
        <v>2011.8333333333301</v>
      </c>
      <c r="B109" s="66">
        <v>115</v>
      </c>
      <c r="C109" s="66">
        <v>99.345454545454501</v>
      </c>
    </row>
    <row r="110" spans="1:3" x14ac:dyDescent="0.25">
      <c r="A110" s="66">
        <v>2011.9166666666599</v>
      </c>
      <c r="B110" s="66">
        <v>113</v>
      </c>
      <c r="C110" s="66">
        <v>99.345454545454501</v>
      </c>
    </row>
    <row r="111" spans="1:3" x14ac:dyDescent="0.25">
      <c r="A111" s="66">
        <v>2011.99999999999</v>
      </c>
      <c r="B111" s="66">
        <v>118</v>
      </c>
      <c r="C111" s="66">
        <v>99.345454545454501</v>
      </c>
    </row>
    <row r="112" spans="1:3" x14ac:dyDescent="0.25">
      <c r="A112" s="66">
        <v>2012.0833333333301</v>
      </c>
      <c r="B112" s="66">
        <v>114</v>
      </c>
      <c r="C112" s="66">
        <v>99.345454545454501</v>
      </c>
    </row>
    <row r="113" spans="1:3" x14ac:dyDescent="0.25">
      <c r="A113" s="66">
        <v>2012.1666666666599</v>
      </c>
      <c r="B113" s="66">
        <v>121</v>
      </c>
      <c r="C113" s="66">
        <v>99.345454545454501</v>
      </c>
    </row>
    <row r="114" spans="1:3" x14ac:dyDescent="0.25">
      <c r="A114" s="66">
        <v>2012.24999999999</v>
      </c>
      <c r="B114" s="66">
        <v>120</v>
      </c>
      <c r="C114" s="66">
        <v>99.345454545454501</v>
      </c>
    </row>
    <row r="115" spans="1:3" x14ac:dyDescent="0.25">
      <c r="A115" s="66">
        <v>2012.3333333333201</v>
      </c>
      <c r="B115" s="66">
        <v>115</v>
      </c>
      <c r="C115" s="66">
        <v>99.345454545454501</v>
      </c>
    </row>
    <row r="116" spans="1:3" x14ac:dyDescent="0.25">
      <c r="A116" s="66">
        <v>2012.4166666666599</v>
      </c>
      <c r="B116" s="66">
        <v>110</v>
      </c>
      <c r="C116" s="66">
        <v>99.345454545454501</v>
      </c>
    </row>
    <row r="117" spans="1:3" x14ac:dyDescent="0.25">
      <c r="A117" s="66">
        <v>2012.49999999999</v>
      </c>
      <c r="B117" s="66">
        <v>113</v>
      </c>
      <c r="C117" s="66">
        <v>99.345454545454501</v>
      </c>
    </row>
    <row r="118" spans="1:3" x14ac:dyDescent="0.25">
      <c r="A118" s="66">
        <v>2012.5833333333201</v>
      </c>
      <c r="B118" s="66">
        <v>113</v>
      </c>
      <c r="C118" s="66">
        <v>99.345454545454501</v>
      </c>
    </row>
    <row r="119" spans="1:3" x14ac:dyDescent="0.25">
      <c r="A119" s="66">
        <v>2012.6666666666599</v>
      </c>
      <c r="B119" s="66">
        <v>117</v>
      </c>
      <c r="C119" s="66">
        <v>99.345454545454501</v>
      </c>
    </row>
    <row r="120" spans="1:3" x14ac:dyDescent="0.25">
      <c r="A120" s="66">
        <v>2012.74999999999</v>
      </c>
      <c r="B120" s="66">
        <v>112</v>
      </c>
      <c r="C120" s="66">
        <v>99.345454545454501</v>
      </c>
    </row>
    <row r="121" spans="1:3" x14ac:dyDescent="0.25">
      <c r="A121" s="66">
        <v>2012.8333333333201</v>
      </c>
      <c r="B121" s="66">
        <v>123</v>
      </c>
      <c r="C121" s="66">
        <v>99.345454545454501</v>
      </c>
    </row>
    <row r="122" spans="1:3" x14ac:dyDescent="0.25">
      <c r="A122" s="66">
        <v>2012.9166666666599</v>
      </c>
      <c r="B122" s="66">
        <v>130</v>
      </c>
      <c r="C122" s="66">
        <v>99.345454545454501</v>
      </c>
    </row>
    <row r="123" spans="1:3" x14ac:dyDescent="0.25">
      <c r="A123" s="66">
        <v>2012.99999999999</v>
      </c>
      <c r="B123" s="66">
        <v>135</v>
      </c>
      <c r="C123" s="66">
        <v>99.345454545454501</v>
      </c>
    </row>
    <row r="124" spans="1:3" x14ac:dyDescent="0.25">
      <c r="A124" s="66">
        <v>2013.0833333333201</v>
      </c>
      <c r="B124" s="66">
        <v>141</v>
      </c>
      <c r="C124" s="66">
        <v>99.345454545454501</v>
      </c>
    </row>
    <row r="125" spans="1:3" x14ac:dyDescent="0.25">
      <c r="A125" s="66">
        <v>2013.1666666666599</v>
      </c>
      <c r="B125" s="66">
        <v>138</v>
      </c>
      <c r="C125" s="66">
        <v>99.345454545454501</v>
      </c>
    </row>
    <row r="126" spans="1:3" x14ac:dyDescent="0.25">
      <c r="A126" s="66">
        <v>2013.24999999999</v>
      </c>
      <c r="B126" s="66">
        <v>136</v>
      </c>
      <c r="C126" s="66">
        <v>99.345454545454501</v>
      </c>
    </row>
    <row r="127" spans="1:3" x14ac:dyDescent="0.25">
      <c r="A127" s="66">
        <v>2013.3333333333201</v>
      </c>
      <c r="B127" s="66">
        <v>135</v>
      </c>
      <c r="C127" s="66">
        <v>99.345454545454501</v>
      </c>
    </row>
    <row r="128" spans="1:3" x14ac:dyDescent="0.25">
      <c r="A128" s="66">
        <v>2013.4166666666599</v>
      </c>
      <c r="B128" s="66">
        <v>130</v>
      </c>
      <c r="C128" s="66">
        <v>99.345454545454501</v>
      </c>
    </row>
    <row r="129" spans="1:3" x14ac:dyDescent="0.25">
      <c r="A129" s="66">
        <v>2013.49999999999</v>
      </c>
      <c r="B129" s="66">
        <v>135</v>
      </c>
      <c r="C129" s="66">
        <v>99.345454545454501</v>
      </c>
    </row>
    <row r="130" spans="1:3" x14ac:dyDescent="0.25">
      <c r="A130" s="66">
        <v>2013.5833333333201</v>
      </c>
      <c r="B130" s="66">
        <v>132</v>
      </c>
      <c r="C130" s="66">
        <v>99.345454545454501</v>
      </c>
    </row>
    <row r="131" spans="1:3" x14ac:dyDescent="0.25">
      <c r="A131" s="66">
        <v>2013.6666666666599</v>
      </c>
      <c r="B131" s="66">
        <v>132</v>
      </c>
      <c r="C131" s="66">
        <v>99.345454545454501</v>
      </c>
    </row>
    <row r="132" spans="1:3" x14ac:dyDescent="0.25">
      <c r="A132" s="66">
        <v>2013.74999999999</v>
      </c>
      <c r="B132" s="66">
        <v>126</v>
      </c>
      <c r="C132" s="66">
        <v>99.345454545454501</v>
      </c>
    </row>
    <row r="133" spans="1:3" x14ac:dyDescent="0.25">
      <c r="A133" s="66">
        <v>2013.8333333333201</v>
      </c>
      <c r="B133" s="66">
        <v>125</v>
      </c>
      <c r="C133" s="66">
        <v>99.345454545454501</v>
      </c>
    </row>
    <row r="134" spans="1:3" x14ac:dyDescent="0.25">
      <c r="A134" s="66">
        <v>2013.9166666666599</v>
      </c>
      <c r="B134" s="66">
        <v>133</v>
      </c>
      <c r="C134" s="66">
        <v>99.345454545454501</v>
      </c>
    </row>
    <row r="135" spans="1:3" x14ac:dyDescent="0.25">
      <c r="A135" s="66">
        <v>2013.99999999999</v>
      </c>
      <c r="B135" s="66">
        <v>145</v>
      </c>
      <c r="C135" s="66">
        <v>99.345454545454501</v>
      </c>
    </row>
    <row r="136" spans="1:3" x14ac:dyDescent="0.25">
      <c r="A136" s="66">
        <v>2014.0833333333201</v>
      </c>
      <c r="B136" s="66">
        <v>149</v>
      </c>
      <c r="C136" s="66">
        <v>99.345454545454501</v>
      </c>
    </row>
    <row r="137" spans="1:3" x14ac:dyDescent="0.25">
      <c r="A137" s="66">
        <v>2014.1666666666599</v>
      </c>
      <c r="B137" s="66">
        <v>145</v>
      </c>
      <c r="C137" s="66">
        <v>99.345454545454501</v>
      </c>
    </row>
    <row r="138" spans="1:3" x14ac:dyDescent="0.25">
      <c r="A138" s="66">
        <v>2014.24999999999</v>
      </c>
      <c r="B138" s="66">
        <v>130</v>
      </c>
      <c r="C138" s="66">
        <v>99.345454545454501</v>
      </c>
    </row>
    <row r="139" spans="1:3" x14ac:dyDescent="0.25">
      <c r="A139" s="66">
        <v>2014.3333333333201</v>
      </c>
      <c r="B139" s="66">
        <v>122</v>
      </c>
      <c r="C139" s="66">
        <v>99.345454545454501</v>
      </c>
    </row>
    <row r="140" spans="1:3" x14ac:dyDescent="0.25">
      <c r="A140" s="66">
        <v>2014.4166666666599</v>
      </c>
      <c r="B140" s="66">
        <v>119</v>
      </c>
      <c r="C140" s="66">
        <v>99.345454545454501</v>
      </c>
    </row>
    <row r="141" spans="1:3" x14ac:dyDescent="0.25">
      <c r="A141" s="66">
        <v>2014.49999999999</v>
      </c>
      <c r="B141" s="66">
        <v>113</v>
      </c>
      <c r="C141" s="66">
        <v>99.345454545454501</v>
      </c>
    </row>
    <row r="142" spans="1:3" x14ac:dyDescent="0.25">
      <c r="A142" s="66">
        <v>2014.5833333333201</v>
      </c>
      <c r="B142" s="66">
        <v>110</v>
      </c>
      <c r="C142" s="66">
        <v>99.345454545454501</v>
      </c>
    </row>
    <row r="143" spans="1:3" x14ac:dyDescent="0.25">
      <c r="A143" s="66">
        <v>2014.6666666666599</v>
      </c>
      <c r="B143" s="66">
        <v>106</v>
      </c>
      <c r="C143" s="66">
        <v>99.345454545454501</v>
      </c>
    </row>
    <row r="144" spans="1:3" x14ac:dyDescent="0.25">
      <c r="A144" s="66">
        <v>2014.74999999999</v>
      </c>
      <c r="B144" s="66">
        <v>102</v>
      </c>
      <c r="C144" s="66">
        <v>99.345454545454501</v>
      </c>
    </row>
    <row r="145" spans="1:3" x14ac:dyDescent="0.25">
      <c r="A145" s="66">
        <v>2014.8333333333201</v>
      </c>
      <c r="B145" s="66">
        <v>106</v>
      </c>
      <c r="C145" s="66">
        <v>99.345454545454501</v>
      </c>
    </row>
    <row r="146" spans="1:3" x14ac:dyDescent="0.25">
      <c r="A146" s="66">
        <v>2014.9166666666599</v>
      </c>
      <c r="B146" s="66">
        <v>106</v>
      </c>
      <c r="C146" s="66">
        <v>99.345454545454501</v>
      </c>
    </row>
    <row r="147" spans="1:3" x14ac:dyDescent="0.25">
      <c r="A147" s="66">
        <v>2014.99999999999</v>
      </c>
      <c r="B147" s="66">
        <v>108</v>
      </c>
      <c r="C147" s="66">
        <v>99.345454545454501</v>
      </c>
    </row>
    <row r="148" spans="1:3" x14ac:dyDescent="0.25">
      <c r="A148" s="66">
        <v>2015.0833333333201</v>
      </c>
      <c r="B148" s="66">
        <v>107</v>
      </c>
      <c r="C148" s="66">
        <v>99.345454545454501</v>
      </c>
    </row>
    <row r="149" spans="1:3" x14ac:dyDescent="0.25">
      <c r="A149" s="66">
        <v>2015.1666666666599</v>
      </c>
      <c r="B149" s="66">
        <v>106</v>
      </c>
      <c r="C149" s="66">
        <v>99.345454545454501</v>
      </c>
    </row>
    <row r="150" spans="1:3" x14ac:dyDescent="0.25">
      <c r="A150" s="66">
        <v>2015.24999999999</v>
      </c>
      <c r="B150" s="66">
        <v>110</v>
      </c>
      <c r="C150" s="66">
        <v>99.345454545454501</v>
      </c>
    </row>
    <row r="151" spans="1:3" x14ac:dyDescent="0.25">
      <c r="A151" s="66">
        <v>2015.3333333333201</v>
      </c>
      <c r="B151" s="66">
        <v>103</v>
      </c>
      <c r="C151" s="66">
        <v>99.345454545454501</v>
      </c>
    </row>
    <row r="152" spans="1:3" x14ac:dyDescent="0.25">
      <c r="A152" s="66">
        <v>2015.4166666666599</v>
      </c>
      <c r="B152" s="66">
        <v>103</v>
      </c>
      <c r="C152" s="66">
        <v>99.345454545454501</v>
      </c>
    </row>
    <row r="153" spans="1:3" x14ac:dyDescent="0.25">
      <c r="A153" s="66">
        <v>2015.49999999999</v>
      </c>
      <c r="B153" s="66">
        <v>99</v>
      </c>
      <c r="C153" s="66">
        <v>99.345454545454501</v>
      </c>
    </row>
    <row r="154" spans="1:3" x14ac:dyDescent="0.25">
      <c r="A154" s="66">
        <v>2015.5833333333201</v>
      </c>
      <c r="B154" s="66">
        <v>105</v>
      </c>
      <c r="C154" s="66">
        <v>99.345454545454501</v>
      </c>
    </row>
    <row r="155" spans="1:3" x14ac:dyDescent="0.25">
      <c r="A155" s="66">
        <v>2015.6666666666599</v>
      </c>
      <c r="B155" s="66">
        <v>106</v>
      </c>
      <c r="C155" s="66">
        <v>99.345454545454501</v>
      </c>
    </row>
    <row r="156" spans="1:3" x14ac:dyDescent="0.25">
      <c r="A156" s="66">
        <v>2015.74999999999</v>
      </c>
      <c r="B156" s="66">
        <v>110</v>
      </c>
      <c r="C156" s="66">
        <v>99.345454545454501</v>
      </c>
    </row>
    <row r="157" spans="1:3" x14ac:dyDescent="0.25">
      <c r="A157" s="66">
        <v>2015.8333333333201</v>
      </c>
      <c r="B157" s="66">
        <v>103</v>
      </c>
      <c r="C157" s="66">
        <v>99.345454545454501</v>
      </c>
    </row>
    <row r="158" spans="1:3" x14ac:dyDescent="0.25">
      <c r="A158" s="66">
        <v>2015.9166666666499</v>
      </c>
      <c r="B158" s="66">
        <v>100</v>
      </c>
      <c r="C158" s="66">
        <v>99.345454545454501</v>
      </c>
    </row>
    <row r="159" spans="1:3" x14ac:dyDescent="0.25">
      <c r="A159" s="66">
        <v>2015.99999999999</v>
      </c>
      <c r="B159" s="66">
        <v>97</v>
      </c>
      <c r="C159" s="66">
        <v>99.345454545454501</v>
      </c>
    </row>
    <row r="160" spans="1:3" x14ac:dyDescent="0.25">
      <c r="A160" s="66">
        <v>2016.0833333333201</v>
      </c>
      <c r="B160" s="66">
        <v>103</v>
      </c>
      <c r="C160" s="66">
        <v>99.345454545454501</v>
      </c>
    </row>
    <row r="161" spans="1:3" x14ac:dyDescent="0.25">
      <c r="A161" s="66">
        <v>2016.1666666666499</v>
      </c>
      <c r="B161" s="66">
        <v>95</v>
      </c>
      <c r="C161" s="66">
        <v>99.345454545454501</v>
      </c>
    </row>
    <row r="162" spans="1:3" x14ac:dyDescent="0.25">
      <c r="A162" s="66">
        <v>2016.24999999999</v>
      </c>
      <c r="B162" s="66">
        <v>94</v>
      </c>
      <c r="C162" s="66">
        <v>99.345454545454501</v>
      </c>
    </row>
    <row r="163" spans="1:3" x14ac:dyDescent="0.25">
      <c r="A163" s="66">
        <v>2016.3333333333201</v>
      </c>
      <c r="B163" s="66">
        <v>91</v>
      </c>
      <c r="C163" s="66">
        <v>99.345454545454501</v>
      </c>
    </row>
    <row r="164" spans="1:3" x14ac:dyDescent="0.25">
      <c r="A164" s="66">
        <v>2016.4166666666499</v>
      </c>
      <c r="B164" s="66">
        <v>89</v>
      </c>
      <c r="C164" s="66">
        <v>99.345454545454501</v>
      </c>
    </row>
    <row r="165" spans="1:3" x14ac:dyDescent="0.25">
      <c r="A165" s="66">
        <v>2016.49999999999</v>
      </c>
      <c r="B165" s="66">
        <v>89</v>
      </c>
      <c r="C165" s="66">
        <v>99.345454545454501</v>
      </c>
    </row>
    <row r="166" spans="1:3" x14ac:dyDescent="0.25">
      <c r="A166" s="66">
        <v>2016.5833333333201</v>
      </c>
      <c r="B166" s="66">
        <v>86</v>
      </c>
      <c r="C166" s="66">
        <v>99.345454545454501</v>
      </c>
    </row>
    <row r="167" spans="1:3" x14ac:dyDescent="0.25">
      <c r="A167" s="66">
        <v>2016.6666666666499</v>
      </c>
      <c r="B167" s="66">
        <v>87</v>
      </c>
      <c r="C167" s="66">
        <v>99.345454545454501</v>
      </c>
    </row>
    <row r="168" spans="1:3" x14ac:dyDescent="0.25">
      <c r="A168" s="66">
        <v>2016.74999999999</v>
      </c>
      <c r="B168" s="66">
        <v>82</v>
      </c>
      <c r="C168" s="66">
        <v>99.345454545454501</v>
      </c>
    </row>
    <row r="169" spans="1:3" x14ac:dyDescent="0.25">
      <c r="A169" s="66">
        <v>2016.8333333333201</v>
      </c>
      <c r="B169" s="66">
        <v>84</v>
      </c>
      <c r="C169" s="66">
        <v>99.345454545454501</v>
      </c>
    </row>
    <row r="170" spans="1:3" x14ac:dyDescent="0.25">
      <c r="A170" s="66">
        <v>2016.9166666666499</v>
      </c>
      <c r="B170" s="66">
        <v>82</v>
      </c>
      <c r="C170" s="66">
        <v>99.345454545454501</v>
      </c>
    </row>
    <row r="171" spans="1:3" x14ac:dyDescent="0.25">
      <c r="A171" s="66">
        <v>2016.99999999999</v>
      </c>
      <c r="B171" s="66">
        <v>83</v>
      </c>
      <c r="C171" s="66">
        <v>99.345454545454501</v>
      </c>
    </row>
    <row r="172" spans="1:3" x14ac:dyDescent="0.25">
      <c r="A172" s="66">
        <v>2017.0833333333201</v>
      </c>
      <c r="B172" s="66">
        <v>85</v>
      </c>
      <c r="C172" s="66">
        <v>99.345454545454501</v>
      </c>
    </row>
    <row r="173" spans="1:3" x14ac:dyDescent="0.25">
      <c r="A173" s="66">
        <v>2017.1666666666499</v>
      </c>
      <c r="B173" s="66">
        <v>82</v>
      </c>
      <c r="C173" s="66">
        <v>99.345454545454501</v>
      </c>
    </row>
    <row r="174" spans="1:3" x14ac:dyDescent="0.25">
      <c r="A174" s="66">
        <v>2017.24999999999</v>
      </c>
      <c r="B174" s="66">
        <v>77</v>
      </c>
      <c r="C174" s="66">
        <v>99.345454545454501</v>
      </c>
    </row>
    <row r="175" spans="1:3" x14ac:dyDescent="0.25">
      <c r="A175" s="66">
        <v>2017.3333333333201</v>
      </c>
      <c r="B175" s="66">
        <v>79</v>
      </c>
      <c r="C175" s="66">
        <v>99.345454545454501</v>
      </c>
    </row>
    <row r="176" spans="1:3" x14ac:dyDescent="0.25">
      <c r="A176" s="66">
        <v>2017.4166666666499</v>
      </c>
      <c r="B176" s="66">
        <v>81</v>
      </c>
      <c r="C176" s="66">
        <v>99.345454545454501</v>
      </c>
    </row>
    <row r="177" spans="1:3" x14ac:dyDescent="0.25">
      <c r="A177" s="66">
        <v>2017.49999999999</v>
      </c>
      <c r="B177" s="66">
        <v>80</v>
      </c>
      <c r="C177" s="66">
        <v>99.345454545454501</v>
      </c>
    </row>
    <row r="178" spans="1:3" x14ac:dyDescent="0.25">
      <c r="A178" s="66">
        <v>2017.5833333333201</v>
      </c>
      <c r="B178" s="66">
        <v>78</v>
      </c>
      <c r="C178" s="66">
        <v>99.345454545454501</v>
      </c>
    </row>
    <row r="179" spans="1:3" x14ac:dyDescent="0.25">
      <c r="A179" s="66">
        <v>2017.6666666666499</v>
      </c>
      <c r="B179" s="66">
        <v>77</v>
      </c>
      <c r="C179" s="66">
        <v>99.345454545454501</v>
      </c>
    </row>
    <row r="180" spans="1:3" x14ac:dyDescent="0.25">
      <c r="A180" s="66">
        <v>2017.74999999999</v>
      </c>
      <c r="B180" s="66">
        <v>74</v>
      </c>
      <c r="C180" s="66">
        <v>99.345454545454501</v>
      </c>
    </row>
    <row r="181" spans="1:3" x14ac:dyDescent="0.25">
      <c r="A181" s="66">
        <v>2017.8333333333201</v>
      </c>
      <c r="B181" s="66">
        <v>72</v>
      </c>
      <c r="C181" s="66">
        <v>99.345454545454501</v>
      </c>
    </row>
    <row r="182" spans="1:3" x14ac:dyDescent="0.25">
      <c r="A182" s="66">
        <v>2017.9166666666499</v>
      </c>
      <c r="B182" s="66">
        <v>66</v>
      </c>
      <c r="C182" s="66">
        <v>99.345454545454501</v>
      </c>
    </row>
    <row r="183" spans="1:3" x14ac:dyDescent="0.25">
      <c r="A183" s="66">
        <v>2017.99999999999</v>
      </c>
      <c r="B183" s="66">
        <v>66</v>
      </c>
      <c r="C183" s="66">
        <v>99.345454545454501</v>
      </c>
    </row>
    <row r="184" spans="1:3" x14ac:dyDescent="0.25">
      <c r="A184" s="66">
        <v>2018.0833333333201</v>
      </c>
      <c r="B184" s="66">
        <v>62</v>
      </c>
      <c r="C184" s="66">
        <v>99.345454545454501</v>
      </c>
    </row>
    <row r="185" spans="1:3" x14ac:dyDescent="0.25">
      <c r="A185" s="66">
        <v>2018.1666666666499</v>
      </c>
      <c r="B185" s="66">
        <v>57</v>
      </c>
      <c r="C185" s="66">
        <v>99.345454545454501</v>
      </c>
    </row>
    <row r="186" spans="1:3" x14ac:dyDescent="0.25">
      <c r="A186" s="66">
        <v>2018.24999999999</v>
      </c>
      <c r="B186" s="66">
        <v>62</v>
      </c>
      <c r="C186" s="66">
        <v>99.345454545454501</v>
      </c>
    </row>
    <row r="187" spans="1:3" x14ac:dyDescent="0.25">
      <c r="A187" s="66">
        <v>2018.3333333333201</v>
      </c>
      <c r="B187" s="66">
        <v>61</v>
      </c>
      <c r="C187" s="66">
        <v>99.345454545454501</v>
      </c>
    </row>
    <row r="188" spans="1:3" x14ac:dyDescent="0.25">
      <c r="A188" s="66">
        <v>2018.4166666666499</v>
      </c>
      <c r="B188" s="66">
        <v>64</v>
      </c>
      <c r="C188" s="66">
        <v>99.345454545454501</v>
      </c>
    </row>
    <row r="189" spans="1:3" x14ac:dyDescent="0.25">
      <c r="A189" s="66">
        <v>2018.49999999999</v>
      </c>
      <c r="B189" s="66">
        <v>62</v>
      </c>
      <c r="C189" s="66">
        <v>99.345454545454501</v>
      </c>
    </row>
    <row r="190" spans="1:3" x14ac:dyDescent="0.25">
      <c r="A190" s="66">
        <v>2018.5833333333201</v>
      </c>
      <c r="B190" s="66">
        <v>61</v>
      </c>
      <c r="C190" s="66">
        <v>99.345454545454501</v>
      </c>
    </row>
    <row r="191" spans="1:3" x14ac:dyDescent="0.25">
      <c r="A191" s="66">
        <v>2018.6666666666499</v>
      </c>
      <c r="B191" s="66">
        <v>59</v>
      </c>
      <c r="C191" s="66">
        <v>99.345454545454501</v>
      </c>
    </row>
    <row r="192" spans="1:3" x14ac:dyDescent="0.25">
      <c r="A192" s="66">
        <v>2018.74999999999</v>
      </c>
      <c r="B192" s="66">
        <v>60</v>
      </c>
      <c r="C192" s="66">
        <v>99.345454545454501</v>
      </c>
    </row>
    <row r="193" spans="1:3" x14ac:dyDescent="0.25">
      <c r="A193" s="66">
        <v>2018.8333333333201</v>
      </c>
      <c r="B193" s="66">
        <v>57</v>
      </c>
      <c r="C193" s="66">
        <v>99.345454545454501</v>
      </c>
    </row>
    <row r="194" spans="1:3" x14ac:dyDescent="0.25">
      <c r="A194" s="66">
        <v>2018.9166666666499</v>
      </c>
      <c r="B194" s="66">
        <v>62</v>
      </c>
      <c r="C194" s="66">
        <v>99.345454545454501</v>
      </c>
    </row>
    <row r="195" spans="1:3" x14ac:dyDescent="0.25">
      <c r="A195" s="66">
        <v>2018.99999999999</v>
      </c>
      <c r="B195" s="66">
        <v>64</v>
      </c>
      <c r="C195" s="66">
        <v>99.345454545454501</v>
      </c>
    </row>
    <row r="196" spans="1:3" x14ac:dyDescent="0.25">
      <c r="A196" s="66">
        <v>2019.0833333333201</v>
      </c>
      <c r="B196" s="66">
        <v>64</v>
      </c>
      <c r="C196" s="66">
        <v>99.345454545454501</v>
      </c>
    </row>
    <row r="197" spans="1:3" x14ac:dyDescent="0.25">
      <c r="A197" s="66">
        <v>2019.1666666666499</v>
      </c>
      <c r="B197" s="66">
        <v>65</v>
      </c>
      <c r="C197" s="66">
        <v>99.345454545454501</v>
      </c>
    </row>
    <row r="198" spans="1:3" x14ac:dyDescent="0.25">
      <c r="A198" s="66">
        <v>2019.24999999999</v>
      </c>
      <c r="B198" s="66">
        <v>67</v>
      </c>
      <c r="C198" s="66">
        <v>99.345454545454501</v>
      </c>
    </row>
    <row r="199" spans="1:3" x14ac:dyDescent="0.25">
      <c r="A199" s="66">
        <v>2019.3333333333201</v>
      </c>
      <c r="B199" s="66">
        <v>70</v>
      </c>
      <c r="C199" s="66">
        <v>99.345454545454501</v>
      </c>
    </row>
    <row r="200" spans="1:3" x14ac:dyDescent="0.25">
      <c r="A200" s="66">
        <v>2019.4166666666499</v>
      </c>
      <c r="B200" s="66">
        <v>73</v>
      </c>
      <c r="C200" s="66">
        <v>99.345454545454501</v>
      </c>
    </row>
    <row r="201" spans="1:3" x14ac:dyDescent="0.25">
      <c r="A201" s="66">
        <v>2019.49999999998</v>
      </c>
      <c r="B201" s="66">
        <v>70</v>
      </c>
      <c r="C201" s="66">
        <v>99.345454545454501</v>
      </c>
    </row>
    <row r="202" spans="1:3" x14ac:dyDescent="0.25">
      <c r="A202" s="66">
        <v>2019.5833333333201</v>
      </c>
      <c r="B202" s="66">
        <v>69</v>
      </c>
      <c r="C202" s="66">
        <v>99.345454545454501</v>
      </c>
    </row>
    <row r="203" spans="1:3" x14ac:dyDescent="0.25">
      <c r="A203" s="66">
        <v>2019.6666666666499</v>
      </c>
      <c r="B203" s="66">
        <v>67</v>
      </c>
      <c r="C203" s="66">
        <v>99.345454545454501</v>
      </c>
    </row>
    <row r="204" spans="1:3" x14ac:dyDescent="0.25">
      <c r="A204" s="66">
        <v>2019.74999999998</v>
      </c>
      <c r="B204" s="66">
        <v>68</v>
      </c>
      <c r="C204" s="66">
        <v>99.345454545454501</v>
      </c>
    </row>
    <row r="205" spans="1:3" x14ac:dyDescent="0.25">
      <c r="A205" s="66">
        <v>2019.8333333333201</v>
      </c>
      <c r="B205" s="66">
        <v>69</v>
      </c>
      <c r="C205" s="66">
        <v>99.345454545454501</v>
      </c>
    </row>
    <row r="206" spans="1:3" x14ac:dyDescent="0.25">
      <c r="A206" s="66">
        <v>2019.9166666666499</v>
      </c>
      <c r="B206" s="66">
        <v>62</v>
      </c>
      <c r="C206" s="66">
        <v>99.345454545454501</v>
      </c>
    </row>
    <row r="207" spans="1:3" x14ac:dyDescent="0.25">
      <c r="A207" s="66">
        <v>2019.99999999998</v>
      </c>
      <c r="B207" s="66">
        <v>59</v>
      </c>
      <c r="C207" s="66">
        <v>99.345454545454501</v>
      </c>
    </row>
    <row r="208" spans="1:3" x14ac:dyDescent="0.25">
      <c r="A208" s="66">
        <v>2020.0833333333201</v>
      </c>
      <c r="B208" s="66">
        <v>56</v>
      </c>
      <c r="C208" s="66">
        <v>99.345454545454501</v>
      </c>
    </row>
    <row r="209" spans="1:3" x14ac:dyDescent="0.25">
      <c r="A209" s="66">
        <v>2020.1666666666499</v>
      </c>
      <c r="B209" s="66">
        <v>61</v>
      </c>
      <c r="C209" s="66">
        <v>99.345454545454501</v>
      </c>
    </row>
    <row r="210" spans="1:3" x14ac:dyDescent="0.25">
      <c r="A210" s="66">
        <v>2020.24999999998</v>
      </c>
      <c r="B210" s="66">
        <v>104</v>
      </c>
      <c r="C210" s="66">
        <v>99.345454545454501</v>
      </c>
    </row>
    <row r="211" spans="1:3" x14ac:dyDescent="0.25">
      <c r="A211" s="66">
        <v>2020.3333333333201</v>
      </c>
      <c r="B211" s="66">
        <v>118</v>
      </c>
      <c r="C211" s="66">
        <v>99.345454545454501</v>
      </c>
    </row>
    <row r="212" spans="1:3" x14ac:dyDescent="0.25">
      <c r="A212" s="66">
        <v>2020.4166666666499</v>
      </c>
      <c r="B212" s="66">
        <v>162</v>
      </c>
      <c r="C212" s="66">
        <v>99.345454545454501</v>
      </c>
    </row>
    <row r="213" spans="1:3" x14ac:dyDescent="0.25">
      <c r="A213" s="66">
        <v>2020.49999999998</v>
      </c>
      <c r="B213" s="66">
        <v>103</v>
      </c>
      <c r="C213" s="66">
        <v>99.345454545454501</v>
      </c>
    </row>
    <row r="214" spans="1:3" x14ac:dyDescent="0.25">
      <c r="A214" s="66">
        <v>2020.5833333333201</v>
      </c>
      <c r="B214" s="66">
        <v>85</v>
      </c>
      <c r="C214" s="66">
        <v>99.345454545454501</v>
      </c>
    </row>
    <row r="215" spans="1:3" x14ac:dyDescent="0.25">
      <c r="A215" s="66">
        <v>2020.6666666666499</v>
      </c>
      <c r="B215" s="66">
        <v>70</v>
      </c>
      <c r="C215" s="66">
        <v>99.345454545454501</v>
      </c>
    </row>
    <row r="216" spans="1:3" x14ac:dyDescent="0.25">
      <c r="A216" s="66">
        <v>2020.74999999998</v>
      </c>
      <c r="B216" s="66">
        <v>85</v>
      </c>
      <c r="C216" s="66">
        <v>99.345454545454501</v>
      </c>
    </row>
    <row r="217" spans="1:3" x14ac:dyDescent="0.25">
      <c r="A217" s="66">
        <v>2020.8333333333201</v>
      </c>
      <c r="B217" s="66">
        <v>76</v>
      </c>
      <c r="C217" s="66">
        <v>99.345454545454501</v>
      </c>
    </row>
    <row r="218" spans="1:3" x14ac:dyDescent="0.25">
      <c r="A218" s="66">
        <v>2020.9166666666499</v>
      </c>
      <c r="B218" s="66">
        <v>82</v>
      </c>
      <c r="C218" s="66">
        <v>99.345454545454501</v>
      </c>
    </row>
    <row r="219" spans="1:3" x14ac:dyDescent="0.25">
      <c r="A219" s="66">
        <v>2020.99999999998</v>
      </c>
      <c r="B219" s="66">
        <v>71</v>
      </c>
      <c r="C219" s="66">
        <v>99.345454545454501</v>
      </c>
    </row>
    <row r="220" spans="1:3" x14ac:dyDescent="0.25">
      <c r="A220" s="66">
        <v>2021.0833333333201</v>
      </c>
      <c r="B220" s="66">
        <v>73</v>
      </c>
      <c r="C220" s="66">
        <v>99.345454545454501</v>
      </c>
    </row>
    <row r="221" spans="1:3" x14ac:dyDescent="0.25">
      <c r="A221" s="66">
        <v>2021.1666666666499</v>
      </c>
      <c r="B221" s="66">
        <v>71</v>
      </c>
      <c r="C221" s="66">
        <v>99.345454545454501</v>
      </c>
    </row>
    <row r="222" spans="1:3" x14ac:dyDescent="0.25">
      <c r="A222" s="68">
        <v>2021.24999999998</v>
      </c>
      <c r="B222" s="68">
        <v>71</v>
      </c>
      <c r="C222" s="68">
        <v>99.345454545454501</v>
      </c>
    </row>
  </sheetData>
  <mergeCells count="2">
    <mergeCell ref="A1:C1"/>
    <mergeCell ref="E1:F1"/>
  </mergeCells>
  <pageMargins left="0.7" right="0.7" top="0.75" bottom="0.75" header="0.3" footer="0.3"/>
  <pageSetup paperSize="9" orientation="portrait" horizontalDpi="300" verticalDpi="30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E222"/>
  <sheetViews>
    <sheetView workbookViewId="0">
      <selection sqref="A1:B1"/>
    </sheetView>
  </sheetViews>
  <sheetFormatPr defaultRowHeight="15" x14ac:dyDescent="0.25"/>
  <cols>
    <col min="1" max="1" width="11.7109375" customWidth="1"/>
    <col min="2" max="2" width="58.7109375" customWidth="1"/>
    <col min="4" max="4" width="12.7109375" customWidth="1"/>
    <col min="5" max="5" width="16.7109375" customWidth="1"/>
  </cols>
  <sheetData>
    <row r="1" spans="1:5" ht="15.75" x14ac:dyDescent="0.25">
      <c r="A1" s="190" t="s">
        <v>52</v>
      </c>
      <c r="B1" s="191"/>
      <c r="D1" s="190" t="s">
        <v>53</v>
      </c>
      <c r="E1" s="191"/>
    </row>
    <row r="2" spans="1:5" x14ac:dyDescent="0.25">
      <c r="A2" s="9" t="s">
        <v>51</v>
      </c>
      <c r="B2" s="9" t="s">
        <v>113</v>
      </c>
      <c r="D2" s="16" t="s">
        <v>54</v>
      </c>
      <c r="E2" s="10" t="s">
        <v>20</v>
      </c>
    </row>
    <row r="3" spans="1:5" x14ac:dyDescent="0.25">
      <c r="A3" s="70">
        <v>2003</v>
      </c>
      <c r="B3" s="70">
        <v>343</v>
      </c>
      <c r="D3" s="16" t="s">
        <v>55</v>
      </c>
      <c r="E3" s="11"/>
    </row>
    <row r="4" spans="1:5" x14ac:dyDescent="0.25">
      <c r="A4" s="69">
        <v>2003.0833333333301</v>
      </c>
      <c r="B4" s="69">
        <v>351.58333333333297</v>
      </c>
      <c r="D4" s="16" t="s">
        <v>56</v>
      </c>
      <c r="E4" s="11" t="s">
        <v>114</v>
      </c>
    </row>
    <row r="5" spans="1:5" x14ac:dyDescent="0.25">
      <c r="A5" s="69">
        <v>2003.1666666666699</v>
      </c>
      <c r="B5" s="69">
        <v>356.58333333333297</v>
      </c>
      <c r="D5" s="16" t="s">
        <v>58</v>
      </c>
      <c r="E5" s="12"/>
    </row>
    <row r="6" spans="1:5" x14ac:dyDescent="0.25">
      <c r="A6" s="69">
        <v>2003.25</v>
      </c>
      <c r="B6" s="69">
        <v>374.08333333333297</v>
      </c>
    </row>
    <row r="7" spans="1:5" x14ac:dyDescent="0.25">
      <c r="A7" s="69">
        <v>2003.3333333333301</v>
      </c>
      <c r="B7" s="69">
        <v>386.91666666666703</v>
      </c>
      <c r="D7" s="17" t="str">
        <f>HYPERLINK("#'OVERZICHT'!A1", "Link naar overzicht")</f>
        <v>Link naar overzicht</v>
      </c>
    </row>
    <row r="8" spans="1:5" x14ac:dyDescent="0.25">
      <c r="A8" s="69">
        <v>2003.4166666666699</v>
      </c>
      <c r="B8" s="69">
        <v>397.41666666666703</v>
      </c>
    </row>
    <row r="9" spans="1:5" x14ac:dyDescent="0.25">
      <c r="A9" s="69">
        <v>2003.5</v>
      </c>
      <c r="B9" s="69">
        <v>398.5</v>
      </c>
    </row>
    <row r="10" spans="1:5" x14ac:dyDescent="0.25">
      <c r="A10" s="69">
        <v>2003.5833333333301</v>
      </c>
      <c r="B10" s="69">
        <v>402.75</v>
      </c>
    </row>
    <row r="11" spans="1:5" x14ac:dyDescent="0.25">
      <c r="A11" s="69">
        <v>2003.6666666666699</v>
      </c>
      <c r="B11" s="69">
        <v>417.08333333333297</v>
      </c>
    </row>
    <row r="12" spans="1:5" x14ac:dyDescent="0.25">
      <c r="A12" s="69">
        <v>2003.75</v>
      </c>
      <c r="B12" s="69">
        <v>421.83333333333297</v>
      </c>
    </row>
    <row r="13" spans="1:5" x14ac:dyDescent="0.25">
      <c r="A13" s="69">
        <v>2003.8333333333301</v>
      </c>
      <c r="B13" s="69">
        <v>427.91666666666703</v>
      </c>
    </row>
    <row r="14" spans="1:5" x14ac:dyDescent="0.25">
      <c r="A14" s="69">
        <v>2003.9166666666699</v>
      </c>
      <c r="B14" s="69">
        <v>436.25</v>
      </c>
    </row>
    <row r="15" spans="1:5" x14ac:dyDescent="0.25">
      <c r="A15" s="69">
        <v>2004</v>
      </c>
      <c r="B15" s="69">
        <v>439.83333333333297</v>
      </c>
    </row>
    <row r="16" spans="1:5" x14ac:dyDescent="0.25">
      <c r="A16" s="69">
        <v>2004.0833333333301</v>
      </c>
      <c r="B16" s="69">
        <v>443</v>
      </c>
    </row>
    <row r="17" spans="1:2" x14ac:dyDescent="0.25">
      <c r="A17" s="69">
        <v>2004.1666666666699</v>
      </c>
      <c r="B17" s="69">
        <v>459</v>
      </c>
    </row>
    <row r="18" spans="1:2" x14ac:dyDescent="0.25">
      <c r="A18" s="69">
        <v>2004.25</v>
      </c>
      <c r="B18" s="69">
        <v>448</v>
      </c>
    </row>
    <row r="19" spans="1:2" x14ac:dyDescent="0.25">
      <c r="A19" s="69">
        <v>2004.3333333333301</v>
      </c>
      <c r="B19" s="69">
        <v>440.58333333333297</v>
      </c>
    </row>
    <row r="20" spans="1:2" x14ac:dyDescent="0.25">
      <c r="A20" s="69">
        <v>2004.4166666666699</v>
      </c>
      <c r="B20" s="69">
        <v>444.83333333333297</v>
      </c>
    </row>
    <row r="21" spans="1:2" x14ac:dyDescent="0.25">
      <c r="A21" s="69">
        <v>2004.5</v>
      </c>
      <c r="B21" s="69">
        <v>440.41666666666703</v>
      </c>
    </row>
    <row r="22" spans="1:2" x14ac:dyDescent="0.25">
      <c r="A22" s="69">
        <v>2004.5833333333301</v>
      </c>
      <c r="B22" s="69">
        <v>450.08333333333297</v>
      </c>
    </row>
    <row r="23" spans="1:2" x14ac:dyDescent="0.25">
      <c r="A23" s="69">
        <v>2004.6666666666699</v>
      </c>
      <c r="B23" s="69">
        <v>444.75</v>
      </c>
    </row>
    <row r="24" spans="1:2" x14ac:dyDescent="0.25">
      <c r="A24" s="69">
        <v>2004.75</v>
      </c>
      <c r="B24" s="69">
        <v>435.58333333333297</v>
      </c>
    </row>
    <row r="25" spans="1:2" x14ac:dyDescent="0.25">
      <c r="A25" s="69">
        <v>2004.8333333333301</v>
      </c>
      <c r="B25" s="69">
        <v>439.33333333333297</v>
      </c>
    </row>
    <row r="26" spans="1:2" x14ac:dyDescent="0.25">
      <c r="A26" s="69">
        <v>2004.9166666666599</v>
      </c>
      <c r="B26" s="69">
        <v>438.91666666666703</v>
      </c>
    </row>
    <row r="27" spans="1:2" x14ac:dyDescent="0.25">
      <c r="A27" s="69">
        <v>2005</v>
      </c>
      <c r="B27" s="69">
        <v>437.91666666666703</v>
      </c>
    </row>
    <row r="28" spans="1:2" x14ac:dyDescent="0.25">
      <c r="A28" s="69">
        <v>2005.0833333333301</v>
      </c>
      <c r="B28" s="69">
        <v>439.83333333333297</v>
      </c>
    </row>
    <row r="29" spans="1:2" x14ac:dyDescent="0.25">
      <c r="A29" s="69">
        <v>2005.1666666666599</v>
      </c>
      <c r="B29" s="69">
        <v>435.33333333333297</v>
      </c>
    </row>
    <row r="30" spans="1:2" x14ac:dyDescent="0.25">
      <c r="A30" s="69">
        <v>2005.25</v>
      </c>
      <c r="B30" s="69">
        <v>440.08333333333297</v>
      </c>
    </row>
    <row r="31" spans="1:2" x14ac:dyDescent="0.25">
      <c r="A31" s="69">
        <v>2005.3333333333301</v>
      </c>
      <c r="B31" s="69">
        <v>440.16666666666703</v>
      </c>
    </row>
    <row r="32" spans="1:2" x14ac:dyDescent="0.25">
      <c r="A32" s="69">
        <v>2005.4166666666599</v>
      </c>
      <c r="B32" s="69">
        <v>434.25</v>
      </c>
    </row>
    <row r="33" spans="1:2" x14ac:dyDescent="0.25">
      <c r="A33" s="69">
        <v>2005.5</v>
      </c>
      <c r="B33" s="69">
        <v>432.08333333333297</v>
      </c>
    </row>
    <row r="34" spans="1:2" x14ac:dyDescent="0.25">
      <c r="A34" s="69">
        <v>2005.5833333333301</v>
      </c>
      <c r="B34" s="69">
        <v>427.75</v>
      </c>
    </row>
    <row r="35" spans="1:2" x14ac:dyDescent="0.25">
      <c r="A35" s="69">
        <v>2005.6666666666599</v>
      </c>
      <c r="B35" s="69">
        <v>427.66666666666703</v>
      </c>
    </row>
    <row r="36" spans="1:2" x14ac:dyDescent="0.25">
      <c r="A36" s="69">
        <v>2005.75</v>
      </c>
      <c r="B36" s="69">
        <v>427.33333333333297</v>
      </c>
    </row>
    <row r="37" spans="1:2" x14ac:dyDescent="0.25">
      <c r="A37" s="69">
        <v>2005.8333333333301</v>
      </c>
      <c r="B37" s="69">
        <v>429.41666666666703</v>
      </c>
    </row>
    <row r="38" spans="1:2" x14ac:dyDescent="0.25">
      <c r="A38" s="69">
        <v>2005.9166666666599</v>
      </c>
      <c r="B38" s="69">
        <v>423.58333333333297</v>
      </c>
    </row>
    <row r="39" spans="1:2" x14ac:dyDescent="0.25">
      <c r="A39" s="69">
        <v>2006</v>
      </c>
      <c r="B39" s="69">
        <v>424.75</v>
      </c>
    </row>
    <row r="40" spans="1:2" x14ac:dyDescent="0.25">
      <c r="A40" s="69">
        <v>2006.0833333333301</v>
      </c>
      <c r="B40" s="69">
        <v>419.33333333333297</v>
      </c>
    </row>
    <row r="41" spans="1:2" x14ac:dyDescent="0.25">
      <c r="A41" s="69">
        <v>2006.1666666666599</v>
      </c>
      <c r="B41" s="69">
        <v>410.75</v>
      </c>
    </row>
    <row r="42" spans="1:2" x14ac:dyDescent="0.25">
      <c r="A42" s="69">
        <v>2006.25</v>
      </c>
      <c r="B42" s="69">
        <v>406.33333333333297</v>
      </c>
    </row>
    <row r="43" spans="1:2" x14ac:dyDescent="0.25">
      <c r="A43" s="69">
        <v>2006.3333333333301</v>
      </c>
      <c r="B43" s="69">
        <v>405.75</v>
      </c>
    </row>
    <row r="44" spans="1:2" x14ac:dyDescent="0.25">
      <c r="A44" s="69">
        <v>2006.4166666666599</v>
      </c>
      <c r="B44" s="69">
        <v>398.33333333333297</v>
      </c>
    </row>
    <row r="45" spans="1:2" x14ac:dyDescent="0.25">
      <c r="A45" s="69">
        <v>2006.5</v>
      </c>
      <c r="B45" s="69">
        <v>393.08333333333297</v>
      </c>
    </row>
    <row r="46" spans="1:2" x14ac:dyDescent="0.25">
      <c r="A46" s="69">
        <v>2006.5833333333301</v>
      </c>
      <c r="B46" s="69">
        <v>388.83333333333297</v>
      </c>
    </row>
    <row r="47" spans="1:2" x14ac:dyDescent="0.25">
      <c r="A47" s="69">
        <v>2006.6666666666599</v>
      </c>
      <c r="B47" s="69">
        <v>377.33333333333297</v>
      </c>
    </row>
    <row r="48" spans="1:2" x14ac:dyDescent="0.25">
      <c r="A48" s="69">
        <v>2006.75</v>
      </c>
      <c r="B48" s="69">
        <v>372.41666666666703</v>
      </c>
    </row>
    <row r="49" spans="1:2" x14ac:dyDescent="0.25">
      <c r="A49" s="69">
        <v>2006.8333333333301</v>
      </c>
      <c r="B49" s="69">
        <v>359</v>
      </c>
    </row>
    <row r="50" spans="1:2" x14ac:dyDescent="0.25">
      <c r="A50" s="69">
        <v>2006.9166666666599</v>
      </c>
      <c r="B50" s="69">
        <v>352.33333333333297</v>
      </c>
    </row>
    <row r="51" spans="1:2" x14ac:dyDescent="0.25">
      <c r="A51" s="69">
        <v>2007</v>
      </c>
      <c r="B51" s="69">
        <v>348.91666666666703</v>
      </c>
    </row>
    <row r="52" spans="1:2" x14ac:dyDescent="0.25">
      <c r="A52" s="69">
        <v>2007.0833333333301</v>
      </c>
      <c r="B52" s="69">
        <v>338.33333333333297</v>
      </c>
    </row>
    <row r="53" spans="1:2" x14ac:dyDescent="0.25">
      <c r="A53" s="69">
        <v>2007.1666666666599</v>
      </c>
      <c r="B53" s="69">
        <v>327.58333333333297</v>
      </c>
    </row>
    <row r="54" spans="1:2" x14ac:dyDescent="0.25">
      <c r="A54" s="69">
        <v>2007.25</v>
      </c>
      <c r="B54" s="69">
        <v>321.16666666666703</v>
      </c>
    </row>
    <row r="55" spans="1:2" x14ac:dyDescent="0.25">
      <c r="A55" s="69">
        <v>2007.3333333333301</v>
      </c>
      <c r="B55" s="69">
        <v>316.08333333333297</v>
      </c>
    </row>
    <row r="56" spans="1:2" x14ac:dyDescent="0.25">
      <c r="A56" s="69">
        <v>2007.4166666666599</v>
      </c>
      <c r="B56" s="69">
        <v>308.25</v>
      </c>
    </row>
    <row r="57" spans="1:2" x14ac:dyDescent="0.25">
      <c r="A57" s="69">
        <v>2007.5</v>
      </c>
      <c r="B57" s="69">
        <v>306.83333333333297</v>
      </c>
    </row>
    <row r="58" spans="1:2" x14ac:dyDescent="0.25">
      <c r="A58" s="69">
        <v>2007.5833333333301</v>
      </c>
      <c r="B58" s="69">
        <v>303.5</v>
      </c>
    </row>
    <row r="59" spans="1:2" x14ac:dyDescent="0.25">
      <c r="A59" s="69">
        <v>2007.6666666666599</v>
      </c>
      <c r="B59" s="69">
        <v>304.33333333333297</v>
      </c>
    </row>
    <row r="60" spans="1:2" x14ac:dyDescent="0.25">
      <c r="A60" s="69">
        <v>2007.75</v>
      </c>
      <c r="B60" s="69">
        <v>305.41666666666703</v>
      </c>
    </row>
    <row r="61" spans="1:2" x14ac:dyDescent="0.25">
      <c r="A61" s="69">
        <v>2007.8333333333301</v>
      </c>
      <c r="B61" s="69">
        <v>303.41666666666703</v>
      </c>
    </row>
    <row r="62" spans="1:2" x14ac:dyDescent="0.25">
      <c r="A62" s="69">
        <v>2007.9166666666599</v>
      </c>
      <c r="B62" s="69">
        <v>299.08333333333297</v>
      </c>
    </row>
    <row r="63" spans="1:2" x14ac:dyDescent="0.25">
      <c r="A63" s="69">
        <v>2008</v>
      </c>
      <c r="B63" s="69">
        <v>291.41666666666703</v>
      </c>
    </row>
    <row r="64" spans="1:2" x14ac:dyDescent="0.25">
      <c r="A64" s="69">
        <v>2008.0833333333301</v>
      </c>
      <c r="B64" s="69">
        <v>293.66666666666703</v>
      </c>
    </row>
    <row r="65" spans="1:2" x14ac:dyDescent="0.25">
      <c r="A65" s="69">
        <v>2008.1666666666599</v>
      </c>
      <c r="B65" s="69">
        <v>292.5</v>
      </c>
    </row>
    <row r="66" spans="1:2" x14ac:dyDescent="0.25">
      <c r="A66" s="69">
        <v>2008.25</v>
      </c>
      <c r="B66" s="69">
        <v>295.08333333333297</v>
      </c>
    </row>
    <row r="67" spans="1:2" x14ac:dyDescent="0.25">
      <c r="A67" s="69">
        <v>2008.3333333333301</v>
      </c>
      <c r="B67" s="69">
        <v>286.91666666666703</v>
      </c>
    </row>
    <row r="68" spans="1:2" x14ac:dyDescent="0.25">
      <c r="A68" s="69">
        <v>2008.4166666666599</v>
      </c>
      <c r="B68" s="69">
        <v>292.58333333333297</v>
      </c>
    </row>
    <row r="69" spans="1:2" x14ac:dyDescent="0.25">
      <c r="A69" s="69">
        <v>2008.49999999999</v>
      </c>
      <c r="B69" s="69">
        <v>292.91666666666703</v>
      </c>
    </row>
    <row r="70" spans="1:2" x14ac:dyDescent="0.25">
      <c r="A70" s="69">
        <v>2008.5833333333301</v>
      </c>
      <c r="B70" s="69">
        <v>291.33333333333297</v>
      </c>
    </row>
    <row r="71" spans="1:2" x14ac:dyDescent="0.25">
      <c r="A71" s="69">
        <v>2008.6666666666599</v>
      </c>
      <c r="B71" s="69">
        <v>293.16666666666703</v>
      </c>
    </row>
    <row r="72" spans="1:2" x14ac:dyDescent="0.25">
      <c r="A72" s="69">
        <v>2008.74999999999</v>
      </c>
      <c r="B72" s="69">
        <v>293.58333333333297</v>
      </c>
    </row>
    <row r="73" spans="1:2" x14ac:dyDescent="0.25">
      <c r="A73" s="69">
        <v>2008.8333333333301</v>
      </c>
      <c r="B73" s="69">
        <v>304.33333333333297</v>
      </c>
    </row>
    <row r="74" spans="1:2" x14ac:dyDescent="0.25">
      <c r="A74" s="69">
        <v>2008.9166666666599</v>
      </c>
      <c r="B74" s="69">
        <v>320.16666666666703</v>
      </c>
    </row>
    <row r="75" spans="1:2" x14ac:dyDescent="0.25">
      <c r="A75" s="69">
        <v>2008.99999999999</v>
      </c>
      <c r="B75" s="69">
        <v>334.58333333333297</v>
      </c>
    </row>
    <row r="76" spans="1:2" x14ac:dyDescent="0.25">
      <c r="A76" s="69">
        <v>2009.0833333333301</v>
      </c>
      <c r="B76" s="69">
        <v>354.83333333333297</v>
      </c>
    </row>
    <row r="77" spans="1:2" x14ac:dyDescent="0.25">
      <c r="A77" s="69">
        <v>2009.1666666666599</v>
      </c>
      <c r="B77" s="69">
        <v>389.75</v>
      </c>
    </row>
    <row r="78" spans="1:2" x14ac:dyDescent="0.25">
      <c r="A78" s="69">
        <v>2009.24999999999</v>
      </c>
      <c r="B78" s="69">
        <v>415.83333333333297</v>
      </c>
    </row>
    <row r="79" spans="1:2" x14ac:dyDescent="0.25">
      <c r="A79" s="69">
        <v>2009.3333333333301</v>
      </c>
      <c r="B79" s="69">
        <v>438.16666666666703</v>
      </c>
    </row>
    <row r="80" spans="1:2" x14ac:dyDescent="0.25">
      <c r="A80" s="69">
        <v>2009.4166666666599</v>
      </c>
      <c r="B80" s="69">
        <v>469.66666666666703</v>
      </c>
    </row>
    <row r="81" spans="1:2" x14ac:dyDescent="0.25">
      <c r="A81" s="69">
        <v>2009.49999999999</v>
      </c>
      <c r="B81" s="69">
        <v>496.91666666666703</v>
      </c>
    </row>
    <row r="82" spans="1:2" x14ac:dyDescent="0.25">
      <c r="A82" s="69">
        <v>2009.5833333333301</v>
      </c>
      <c r="B82" s="69">
        <v>515.66666666666697</v>
      </c>
    </row>
    <row r="83" spans="1:2" x14ac:dyDescent="0.25">
      <c r="A83" s="69">
        <v>2009.6666666666599</v>
      </c>
      <c r="B83" s="69">
        <v>539.08333333333303</v>
      </c>
    </row>
    <row r="84" spans="1:2" x14ac:dyDescent="0.25">
      <c r="A84" s="69">
        <v>2009.74999999999</v>
      </c>
      <c r="B84" s="69">
        <v>554.5</v>
      </c>
    </row>
    <row r="85" spans="1:2" x14ac:dyDescent="0.25">
      <c r="A85" s="69">
        <v>2009.8333333333301</v>
      </c>
      <c r="B85" s="69">
        <v>567.91666666666697</v>
      </c>
    </row>
    <row r="86" spans="1:2" x14ac:dyDescent="0.25">
      <c r="A86" s="69">
        <v>2009.9166666666599</v>
      </c>
      <c r="B86" s="69">
        <v>578.5</v>
      </c>
    </row>
    <row r="87" spans="1:2" x14ac:dyDescent="0.25">
      <c r="A87" s="69">
        <v>2009.99999999999</v>
      </c>
      <c r="B87" s="69">
        <v>579.83333333333303</v>
      </c>
    </row>
    <row r="88" spans="1:2" x14ac:dyDescent="0.25">
      <c r="A88" s="69">
        <v>2010.0833333333301</v>
      </c>
      <c r="B88" s="69">
        <v>580.66666666666697</v>
      </c>
    </row>
    <row r="89" spans="1:2" x14ac:dyDescent="0.25">
      <c r="A89" s="69">
        <v>2010.1666666666599</v>
      </c>
      <c r="B89" s="69">
        <v>577</v>
      </c>
    </row>
    <row r="90" spans="1:2" x14ac:dyDescent="0.25">
      <c r="A90" s="69">
        <v>2010.24999999999</v>
      </c>
      <c r="B90" s="69">
        <v>565.08333333333303</v>
      </c>
    </row>
    <row r="91" spans="1:2" x14ac:dyDescent="0.25">
      <c r="A91" s="69">
        <v>2010.3333333333301</v>
      </c>
      <c r="B91" s="69">
        <v>557</v>
      </c>
    </row>
    <row r="92" spans="1:2" x14ac:dyDescent="0.25">
      <c r="A92" s="69">
        <v>2010.4166666666599</v>
      </c>
      <c r="B92" s="69">
        <v>553.66666666666697</v>
      </c>
    </row>
    <row r="93" spans="1:2" x14ac:dyDescent="0.25">
      <c r="A93" s="69">
        <v>2010.49999999999</v>
      </c>
      <c r="B93" s="69">
        <v>541.83333333333303</v>
      </c>
    </row>
    <row r="94" spans="1:2" x14ac:dyDescent="0.25">
      <c r="A94" s="69">
        <v>2010.5833333333301</v>
      </c>
      <c r="B94" s="69">
        <v>540.25</v>
      </c>
    </row>
    <row r="95" spans="1:2" x14ac:dyDescent="0.25">
      <c r="A95" s="69">
        <v>2010.6666666666599</v>
      </c>
      <c r="B95" s="69">
        <v>525.5</v>
      </c>
    </row>
    <row r="96" spans="1:2" x14ac:dyDescent="0.25">
      <c r="A96" s="69">
        <v>2010.74999999999</v>
      </c>
      <c r="B96" s="69">
        <v>525.41666666666697</v>
      </c>
    </row>
    <row r="97" spans="1:2" x14ac:dyDescent="0.25">
      <c r="A97" s="69">
        <v>2010.8333333333301</v>
      </c>
      <c r="B97" s="69">
        <v>523.5</v>
      </c>
    </row>
    <row r="98" spans="1:2" x14ac:dyDescent="0.25">
      <c r="A98" s="69">
        <v>2010.9166666666599</v>
      </c>
      <c r="B98" s="69">
        <v>513.5</v>
      </c>
    </row>
    <row r="99" spans="1:2" x14ac:dyDescent="0.25">
      <c r="A99" s="69">
        <v>2010.99999999999</v>
      </c>
      <c r="B99" s="69">
        <v>513.25</v>
      </c>
    </row>
    <row r="100" spans="1:2" x14ac:dyDescent="0.25">
      <c r="A100" s="69">
        <v>2011.0833333333301</v>
      </c>
      <c r="B100" s="69">
        <v>510.16666666666703</v>
      </c>
    </row>
    <row r="101" spans="1:2" x14ac:dyDescent="0.25">
      <c r="A101" s="69">
        <v>2011.1666666666599</v>
      </c>
      <c r="B101" s="69">
        <v>502.16666666666703</v>
      </c>
    </row>
    <row r="102" spans="1:2" x14ac:dyDescent="0.25">
      <c r="A102" s="69">
        <v>2011.24999999999</v>
      </c>
      <c r="B102" s="69">
        <v>498.41666666666703</v>
      </c>
    </row>
    <row r="103" spans="1:2" x14ac:dyDescent="0.25">
      <c r="A103" s="69">
        <v>2011.3333333333301</v>
      </c>
      <c r="B103" s="69">
        <v>511.75</v>
      </c>
    </row>
    <row r="104" spans="1:2" x14ac:dyDescent="0.25">
      <c r="A104" s="69">
        <v>2011.4166666666599</v>
      </c>
      <c r="B104" s="69">
        <v>493</v>
      </c>
    </row>
    <row r="105" spans="1:2" x14ac:dyDescent="0.25">
      <c r="A105" s="69">
        <v>2011.49999999999</v>
      </c>
      <c r="B105" s="69">
        <v>489.83333333333297</v>
      </c>
    </row>
    <row r="106" spans="1:2" x14ac:dyDescent="0.25">
      <c r="A106" s="69">
        <v>2011.5833333333301</v>
      </c>
      <c r="B106" s="69">
        <v>489.58333333333297</v>
      </c>
    </row>
    <row r="107" spans="1:2" x14ac:dyDescent="0.25">
      <c r="A107" s="69">
        <v>2011.6666666666599</v>
      </c>
      <c r="B107" s="69">
        <v>496.33333333333297</v>
      </c>
    </row>
    <row r="108" spans="1:2" x14ac:dyDescent="0.25">
      <c r="A108" s="69">
        <v>2011.74999999999</v>
      </c>
      <c r="B108" s="69">
        <v>496.16666666666703</v>
      </c>
    </row>
    <row r="109" spans="1:2" x14ac:dyDescent="0.25">
      <c r="A109" s="69">
        <v>2011.8333333333301</v>
      </c>
      <c r="B109" s="69">
        <v>502.08333333333297</v>
      </c>
    </row>
    <row r="110" spans="1:2" x14ac:dyDescent="0.25">
      <c r="A110" s="69">
        <v>2011.9166666666599</v>
      </c>
      <c r="B110" s="69">
        <v>509.75</v>
      </c>
    </row>
    <row r="111" spans="1:2" x14ac:dyDescent="0.25">
      <c r="A111" s="69">
        <v>2011.99999999999</v>
      </c>
      <c r="B111" s="69">
        <v>525.91666666666697</v>
      </c>
    </row>
    <row r="112" spans="1:2" x14ac:dyDescent="0.25">
      <c r="A112" s="69">
        <v>2012.0833333333301</v>
      </c>
      <c r="B112" s="69">
        <v>533.25</v>
      </c>
    </row>
    <row r="113" spans="1:2" x14ac:dyDescent="0.25">
      <c r="A113" s="69">
        <v>2012.1666666666599</v>
      </c>
      <c r="B113" s="69">
        <v>536.66666666666697</v>
      </c>
    </row>
    <row r="114" spans="1:2" x14ac:dyDescent="0.25">
      <c r="A114" s="69">
        <v>2012.24999999999</v>
      </c>
      <c r="B114" s="69">
        <v>549.08333333333303</v>
      </c>
    </row>
    <row r="115" spans="1:2" x14ac:dyDescent="0.25">
      <c r="A115" s="69">
        <v>2012.3333333333201</v>
      </c>
      <c r="B115" s="69">
        <v>559.5</v>
      </c>
    </row>
    <row r="116" spans="1:2" x14ac:dyDescent="0.25">
      <c r="A116" s="69">
        <v>2012.4166666666599</v>
      </c>
      <c r="B116" s="69">
        <v>573.33333333333303</v>
      </c>
    </row>
    <row r="117" spans="1:2" x14ac:dyDescent="0.25">
      <c r="A117" s="69">
        <v>2012.49999999999</v>
      </c>
      <c r="B117" s="69">
        <v>595.16666666666697</v>
      </c>
    </row>
    <row r="118" spans="1:2" x14ac:dyDescent="0.25">
      <c r="A118" s="69">
        <v>2012.5833333333201</v>
      </c>
      <c r="B118" s="69">
        <v>597.16666666666697</v>
      </c>
    </row>
    <row r="119" spans="1:2" x14ac:dyDescent="0.25">
      <c r="A119" s="69">
        <v>2012.6666666666599</v>
      </c>
      <c r="B119" s="69">
        <v>599.66666666666697</v>
      </c>
    </row>
    <row r="120" spans="1:2" x14ac:dyDescent="0.25">
      <c r="A120" s="69">
        <v>2012.74999999999</v>
      </c>
      <c r="B120" s="69">
        <v>614.41666666666697</v>
      </c>
    </row>
    <row r="121" spans="1:2" x14ac:dyDescent="0.25">
      <c r="A121" s="69">
        <v>2012.8333333333201</v>
      </c>
      <c r="B121" s="69">
        <v>609.66666666666697</v>
      </c>
    </row>
    <row r="122" spans="1:2" x14ac:dyDescent="0.25">
      <c r="A122" s="69">
        <v>2012.9166666666599</v>
      </c>
      <c r="B122" s="69">
        <v>612.41666666666697</v>
      </c>
    </row>
    <row r="123" spans="1:2" x14ac:dyDescent="0.25">
      <c r="A123" s="69">
        <v>2012.99999999999</v>
      </c>
      <c r="B123" s="69">
        <v>617.66666666666697</v>
      </c>
    </row>
    <row r="124" spans="1:2" x14ac:dyDescent="0.25">
      <c r="A124" s="69">
        <v>2013.0833333333201</v>
      </c>
      <c r="B124" s="69">
        <v>631.08333333333303</v>
      </c>
    </row>
    <row r="125" spans="1:2" x14ac:dyDescent="0.25">
      <c r="A125" s="69">
        <v>2013.1666666666599</v>
      </c>
      <c r="B125" s="69">
        <v>642.33333333333303</v>
      </c>
    </row>
    <row r="126" spans="1:2" x14ac:dyDescent="0.25">
      <c r="A126" s="69">
        <v>2013.24999999999</v>
      </c>
      <c r="B126" s="69">
        <v>651.08333333333303</v>
      </c>
    </row>
    <row r="127" spans="1:2" x14ac:dyDescent="0.25">
      <c r="A127" s="69">
        <v>2013.3333333333201</v>
      </c>
      <c r="B127" s="69">
        <v>660.75</v>
      </c>
    </row>
    <row r="128" spans="1:2" x14ac:dyDescent="0.25">
      <c r="A128" s="69">
        <v>2013.4166666666599</v>
      </c>
      <c r="B128" s="69">
        <v>670.16666666666697</v>
      </c>
    </row>
    <row r="129" spans="1:2" x14ac:dyDescent="0.25">
      <c r="A129" s="69">
        <v>2013.49999999999</v>
      </c>
      <c r="B129" s="69">
        <v>675.25</v>
      </c>
    </row>
    <row r="130" spans="1:2" x14ac:dyDescent="0.25">
      <c r="A130" s="69">
        <v>2013.5833333333201</v>
      </c>
      <c r="B130" s="69">
        <v>683.08333333333303</v>
      </c>
    </row>
    <row r="131" spans="1:2" x14ac:dyDescent="0.25">
      <c r="A131" s="69">
        <v>2013.6666666666599</v>
      </c>
      <c r="B131" s="69">
        <v>686.41666666666697</v>
      </c>
    </row>
    <row r="132" spans="1:2" x14ac:dyDescent="0.25">
      <c r="A132" s="69">
        <v>2013.74999999999</v>
      </c>
      <c r="B132" s="69">
        <v>690.41666666666697</v>
      </c>
    </row>
    <row r="133" spans="1:2" x14ac:dyDescent="0.25">
      <c r="A133" s="69">
        <v>2013.8333333333201</v>
      </c>
      <c r="B133" s="69">
        <v>690.58333333333303</v>
      </c>
    </row>
    <row r="134" spans="1:2" x14ac:dyDescent="0.25">
      <c r="A134" s="69">
        <v>2013.9166666666599</v>
      </c>
      <c r="B134" s="69">
        <v>698</v>
      </c>
    </row>
    <row r="135" spans="1:2" x14ac:dyDescent="0.25">
      <c r="A135" s="69">
        <v>2013.99999999999</v>
      </c>
      <c r="B135" s="69">
        <v>686.66666666666697</v>
      </c>
    </row>
    <row r="136" spans="1:2" x14ac:dyDescent="0.25">
      <c r="A136" s="69">
        <v>2014.0833333333201</v>
      </c>
      <c r="B136" s="69">
        <v>674.08333333333303</v>
      </c>
    </row>
    <row r="137" spans="1:2" x14ac:dyDescent="0.25">
      <c r="A137" s="69">
        <v>2014.1666666666599</v>
      </c>
      <c r="B137" s="69">
        <v>658.41666666666697</v>
      </c>
    </row>
    <row r="138" spans="1:2" x14ac:dyDescent="0.25">
      <c r="A138" s="69">
        <v>2014.24999999999</v>
      </c>
      <c r="B138" s="69">
        <v>659.91666666666697</v>
      </c>
    </row>
    <row r="139" spans="1:2" x14ac:dyDescent="0.25">
      <c r="A139" s="69">
        <v>2014.3333333333201</v>
      </c>
      <c r="B139" s="69">
        <v>639.25</v>
      </c>
    </row>
    <row r="140" spans="1:2" x14ac:dyDescent="0.25">
      <c r="A140" s="69">
        <v>2014.4166666666599</v>
      </c>
      <c r="B140" s="69">
        <v>618.58333333333303</v>
      </c>
    </row>
    <row r="141" spans="1:2" x14ac:dyDescent="0.25">
      <c r="A141" s="69">
        <v>2014.49999999999</v>
      </c>
      <c r="B141" s="69">
        <v>606</v>
      </c>
    </row>
    <row r="142" spans="1:2" x14ac:dyDescent="0.25">
      <c r="A142" s="69">
        <v>2014.5833333333201</v>
      </c>
      <c r="B142" s="69">
        <v>593.91666666666697</v>
      </c>
    </row>
    <row r="143" spans="1:2" x14ac:dyDescent="0.25">
      <c r="A143" s="69">
        <v>2014.6666666666599</v>
      </c>
      <c r="B143" s="69">
        <v>589.16666666666697</v>
      </c>
    </row>
    <row r="144" spans="1:2" x14ac:dyDescent="0.25">
      <c r="A144" s="69">
        <v>2014.74999999999</v>
      </c>
      <c r="B144" s="69">
        <v>571.58333333333303</v>
      </c>
    </row>
    <row r="145" spans="1:2" x14ac:dyDescent="0.25">
      <c r="A145" s="69">
        <v>2014.8333333333201</v>
      </c>
      <c r="B145" s="69">
        <v>563.83333333333303</v>
      </c>
    </row>
    <row r="146" spans="1:2" x14ac:dyDescent="0.25">
      <c r="A146" s="69">
        <v>2014.9166666666599</v>
      </c>
      <c r="B146" s="69">
        <v>553.75</v>
      </c>
    </row>
    <row r="147" spans="1:2" x14ac:dyDescent="0.25">
      <c r="A147" s="69">
        <v>2014.99999999999</v>
      </c>
      <c r="B147" s="69">
        <v>543.66666666666697</v>
      </c>
    </row>
    <row r="148" spans="1:2" x14ac:dyDescent="0.25">
      <c r="A148" s="69">
        <v>2015.0833333333201</v>
      </c>
      <c r="B148" s="69">
        <v>532.91666666666697</v>
      </c>
    </row>
    <row r="149" spans="1:2" x14ac:dyDescent="0.25">
      <c r="A149" s="69">
        <v>2015.1666666666599</v>
      </c>
      <c r="B149" s="69">
        <v>542.83333333333303</v>
      </c>
    </row>
    <row r="150" spans="1:2" x14ac:dyDescent="0.25">
      <c r="A150" s="69">
        <v>2015.24999999999</v>
      </c>
      <c r="B150" s="69">
        <v>521.08333333333303</v>
      </c>
    </row>
    <row r="151" spans="1:2" x14ac:dyDescent="0.25">
      <c r="A151" s="69">
        <v>2015.3333333333201</v>
      </c>
      <c r="B151" s="69">
        <v>506.66666666666703</v>
      </c>
    </row>
    <row r="152" spans="1:2" x14ac:dyDescent="0.25">
      <c r="A152" s="69">
        <v>2015.4166666666599</v>
      </c>
      <c r="B152" s="69">
        <v>507.75</v>
      </c>
    </row>
    <row r="153" spans="1:2" x14ac:dyDescent="0.25">
      <c r="A153" s="69">
        <v>2015.49999999999</v>
      </c>
      <c r="B153" s="69">
        <v>490.5</v>
      </c>
    </row>
    <row r="154" spans="1:2" x14ac:dyDescent="0.25">
      <c r="A154" s="69">
        <v>2015.5833333333201</v>
      </c>
      <c r="B154" s="69">
        <v>478.08333333333297</v>
      </c>
    </row>
    <row r="155" spans="1:2" x14ac:dyDescent="0.25">
      <c r="A155" s="69">
        <v>2015.6666666666599</v>
      </c>
      <c r="B155" s="69">
        <v>464.91666666666703</v>
      </c>
    </row>
    <row r="156" spans="1:2" x14ac:dyDescent="0.25">
      <c r="A156" s="69">
        <v>2015.74999999999</v>
      </c>
      <c r="B156" s="69">
        <v>451.5</v>
      </c>
    </row>
    <row r="157" spans="1:2" x14ac:dyDescent="0.25">
      <c r="A157" s="69">
        <v>2015.8333333333201</v>
      </c>
      <c r="B157" s="69">
        <v>443.25</v>
      </c>
    </row>
    <row r="158" spans="1:2" x14ac:dyDescent="0.25">
      <c r="A158" s="69">
        <v>2015.9166666666499</v>
      </c>
      <c r="B158" s="69">
        <v>439.25</v>
      </c>
    </row>
    <row r="159" spans="1:2" x14ac:dyDescent="0.25">
      <c r="A159" s="69">
        <v>2015.99999999999</v>
      </c>
      <c r="B159" s="69">
        <v>430.83333333333297</v>
      </c>
    </row>
    <row r="160" spans="1:2" x14ac:dyDescent="0.25">
      <c r="A160" s="69">
        <v>2016.0833333333201</v>
      </c>
      <c r="B160" s="69">
        <v>428.58333333333297</v>
      </c>
    </row>
    <row r="161" spans="1:2" x14ac:dyDescent="0.25">
      <c r="A161" s="69">
        <v>2016.1666666666499</v>
      </c>
      <c r="B161" s="69">
        <v>411.83333333333297</v>
      </c>
    </row>
    <row r="162" spans="1:2" x14ac:dyDescent="0.25">
      <c r="A162" s="69">
        <v>2016.24999999999</v>
      </c>
      <c r="B162" s="69">
        <v>404.08333333333297</v>
      </c>
    </row>
    <row r="163" spans="1:2" x14ac:dyDescent="0.25">
      <c r="A163" s="69">
        <v>2016.3333333333201</v>
      </c>
      <c r="B163" s="69">
        <v>404.41666666666703</v>
      </c>
    </row>
    <row r="164" spans="1:2" x14ac:dyDescent="0.25">
      <c r="A164" s="69">
        <v>2016.4166666666499</v>
      </c>
      <c r="B164" s="69">
        <v>395.08333333333297</v>
      </c>
    </row>
    <row r="165" spans="1:2" x14ac:dyDescent="0.25">
      <c r="A165" s="69">
        <v>2016.49999999999</v>
      </c>
      <c r="B165" s="69">
        <v>388.83333333333297</v>
      </c>
    </row>
    <row r="166" spans="1:2" x14ac:dyDescent="0.25">
      <c r="A166" s="69">
        <v>2016.5833333333201</v>
      </c>
      <c r="B166" s="69">
        <v>389.25</v>
      </c>
    </row>
    <row r="167" spans="1:2" x14ac:dyDescent="0.25">
      <c r="A167" s="69">
        <v>2016.6666666666499</v>
      </c>
      <c r="B167" s="69">
        <v>380.83333333333297</v>
      </c>
    </row>
    <row r="168" spans="1:2" x14ac:dyDescent="0.25">
      <c r="A168" s="69">
        <v>2016.74999999999</v>
      </c>
      <c r="B168" s="69">
        <v>373.16666666666703</v>
      </c>
    </row>
    <row r="169" spans="1:2" x14ac:dyDescent="0.25">
      <c r="A169" s="69">
        <v>2016.8333333333201</v>
      </c>
      <c r="B169" s="69">
        <v>379.91666666666703</v>
      </c>
    </row>
    <row r="170" spans="1:2" x14ac:dyDescent="0.25">
      <c r="A170" s="69">
        <v>2016.9166666666499</v>
      </c>
      <c r="B170" s="69">
        <v>366.58333333333297</v>
      </c>
    </row>
    <row r="171" spans="1:2" x14ac:dyDescent="0.25">
      <c r="A171" s="69">
        <v>2016.99999999999</v>
      </c>
      <c r="B171" s="69">
        <v>366.91666666666703</v>
      </c>
    </row>
    <row r="172" spans="1:2" x14ac:dyDescent="0.25">
      <c r="A172" s="69">
        <v>2017.0833333333201</v>
      </c>
      <c r="B172" s="69">
        <v>352.16666666666703</v>
      </c>
    </row>
    <row r="173" spans="1:2" x14ac:dyDescent="0.25">
      <c r="A173" s="69">
        <v>2017.1666666666499</v>
      </c>
      <c r="B173" s="69">
        <v>339.66666666666703</v>
      </c>
    </row>
    <row r="174" spans="1:2" x14ac:dyDescent="0.25">
      <c r="A174" s="69">
        <v>2017.24999999999</v>
      </c>
      <c r="B174" s="69">
        <v>330.16666666666703</v>
      </c>
    </row>
    <row r="175" spans="1:2" x14ac:dyDescent="0.25">
      <c r="A175" s="69">
        <v>2017.3333333333201</v>
      </c>
      <c r="B175" s="69">
        <v>324.83333333333297</v>
      </c>
    </row>
    <row r="176" spans="1:2" x14ac:dyDescent="0.25">
      <c r="A176" s="69">
        <v>2017.4166666666499</v>
      </c>
      <c r="B176" s="69">
        <v>318</v>
      </c>
    </row>
    <row r="177" spans="1:2" x14ac:dyDescent="0.25">
      <c r="A177" s="69">
        <v>2017.49999999999</v>
      </c>
      <c r="B177" s="69">
        <v>309.83333333333297</v>
      </c>
    </row>
    <row r="178" spans="1:2" x14ac:dyDescent="0.25">
      <c r="A178" s="69">
        <v>2017.5833333333201</v>
      </c>
      <c r="B178" s="69">
        <v>305</v>
      </c>
    </row>
    <row r="179" spans="1:2" x14ac:dyDescent="0.25">
      <c r="A179" s="69">
        <v>2017.6666666666499</v>
      </c>
      <c r="B179" s="69">
        <v>300.33333333333297</v>
      </c>
    </row>
    <row r="180" spans="1:2" x14ac:dyDescent="0.25">
      <c r="A180" s="69">
        <v>2017.74999999999</v>
      </c>
      <c r="B180" s="69">
        <v>301.08333333333297</v>
      </c>
    </row>
    <row r="181" spans="1:2" x14ac:dyDescent="0.25">
      <c r="A181" s="69">
        <v>2017.8333333333201</v>
      </c>
      <c r="B181" s="69">
        <v>282.08333333333297</v>
      </c>
    </row>
    <row r="182" spans="1:2" x14ac:dyDescent="0.25">
      <c r="A182" s="69">
        <v>2017.9166666666499</v>
      </c>
      <c r="B182" s="69">
        <v>274.25</v>
      </c>
    </row>
    <row r="183" spans="1:2" x14ac:dyDescent="0.25">
      <c r="A183" s="69">
        <v>2017.99999999999</v>
      </c>
      <c r="B183" s="69">
        <v>268.66666666666703</v>
      </c>
    </row>
    <row r="184" spans="1:2" x14ac:dyDescent="0.25">
      <c r="A184" s="69">
        <v>2018.0833333333201</v>
      </c>
      <c r="B184" s="69">
        <v>264.08333333333297</v>
      </c>
    </row>
    <row r="185" spans="1:2" x14ac:dyDescent="0.25">
      <c r="A185" s="69">
        <v>2018.1666666666499</v>
      </c>
      <c r="B185" s="69">
        <v>260.58333333333297</v>
      </c>
    </row>
    <row r="186" spans="1:2" x14ac:dyDescent="0.25">
      <c r="A186" s="69">
        <v>2018.24999999999</v>
      </c>
      <c r="B186" s="69">
        <v>260.91666666666703</v>
      </c>
    </row>
    <row r="187" spans="1:2" x14ac:dyDescent="0.25">
      <c r="A187" s="69">
        <v>2018.3333333333201</v>
      </c>
      <c r="B187" s="69">
        <v>259.25</v>
      </c>
    </row>
    <row r="188" spans="1:2" x14ac:dyDescent="0.25">
      <c r="A188" s="69">
        <v>2018.4166666666499</v>
      </c>
      <c r="B188" s="69">
        <v>255.25</v>
      </c>
    </row>
    <row r="189" spans="1:2" x14ac:dyDescent="0.25">
      <c r="A189" s="69">
        <v>2018.49999999999</v>
      </c>
      <c r="B189" s="69">
        <v>258.25</v>
      </c>
    </row>
    <row r="190" spans="1:2" x14ac:dyDescent="0.25">
      <c r="A190" s="69">
        <v>2018.5833333333201</v>
      </c>
      <c r="B190" s="69">
        <v>256.91666666666703</v>
      </c>
    </row>
    <row r="191" spans="1:2" x14ac:dyDescent="0.25">
      <c r="A191" s="69">
        <v>2018.6666666666499</v>
      </c>
      <c r="B191" s="69">
        <v>256</v>
      </c>
    </row>
    <row r="192" spans="1:2" x14ac:dyDescent="0.25">
      <c r="A192" s="69">
        <v>2018.74999999999</v>
      </c>
      <c r="B192" s="69">
        <v>257.08333333333297</v>
      </c>
    </row>
    <row r="193" spans="1:2" x14ac:dyDescent="0.25">
      <c r="A193" s="69">
        <v>2018.8333333333201</v>
      </c>
      <c r="B193" s="69">
        <v>258.83333333333297</v>
      </c>
    </row>
    <row r="194" spans="1:2" x14ac:dyDescent="0.25">
      <c r="A194" s="69">
        <v>2018.9166666666499</v>
      </c>
      <c r="B194" s="69">
        <v>262.08333333333297</v>
      </c>
    </row>
    <row r="195" spans="1:2" x14ac:dyDescent="0.25">
      <c r="A195" s="69">
        <v>2018.99999999999</v>
      </c>
      <c r="B195" s="69">
        <v>258.58333333333297</v>
      </c>
    </row>
    <row r="196" spans="1:2" x14ac:dyDescent="0.25">
      <c r="A196" s="69">
        <v>2019.0833333333201</v>
      </c>
      <c r="B196" s="69">
        <v>259.91666666666703</v>
      </c>
    </row>
    <row r="197" spans="1:2" x14ac:dyDescent="0.25">
      <c r="A197" s="69">
        <v>2019.1666666666499</v>
      </c>
      <c r="B197" s="69">
        <v>260.5</v>
      </c>
    </row>
    <row r="198" spans="1:2" x14ac:dyDescent="0.25">
      <c r="A198" s="69">
        <v>2019.24999999999</v>
      </c>
      <c r="B198" s="69">
        <v>265.83333333333297</v>
      </c>
    </row>
    <row r="199" spans="1:2" x14ac:dyDescent="0.25">
      <c r="A199" s="69">
        <v>2019.3333333333201</v>
      </c>
      <c r="B199" s="69">
        <v>261.66666666666703</v>
      </c>
    </row>
    <row r="200" spans="1:2" x14ac:dyDescent="0.25">
      <c r="A200" s="69">
        <v>2019.4166666666499</v>
      </c>
      <c r="B200" s="69">
        <v>263.16666666666703</v>
      </c>
    </row>
    <row r="201" spans="1:2" x14ac:dyDescent="0.25">
      <c r="A201" s="69">
        <v>2019.49999999998</v>
      </c>
      <c r="B201" s="69">
        <v>265.25</v>
      </c>
    </row>
    <row r="202" spans="1:2" x14ac:dyDescent="0.25">
      <c r="A202" s="69">
        <v>2019.5833333333201</v>
      </c>
      <c r="B202" s="69">
        <v>265</v>
      </c>
    </row>
    <row r="203" spans="1:2" x14ac:dyDescent="0.25">
      <c r="A203" s="69">
        <v>2019.6666666666499</v>
      </c>
      <c r="B203" s="69">
        <v>267.25</v>
      </c>
    </row>
    <row r="204" spans="1:2" x14ac:dyDescent="0.25">
      <c r="A204" s="69">
        <v>2019.74999999998</v>
      </c>
      <c r="B204" s="69">
        <v>265.83333333333297</v>
      </c>
    </row>
    <row r="205" spans="1:2" x14ac:dyDescent="0.25">
      <c r="A205" s="69">
        <v>2019.8333333333201</v>
      </c>
      <c r="B205" s="69">
        <v>266.41666666666703</v>
      </c>
    </row>
    <row r="206" spans="1:2" x14ac:dyDescent="0.25">
      <c r="A206" s="69">
        <v>2019.9166666666499</v>
      </c>
      <c r="B206" s="69">
        <v>267.41666666666703</v>
      </c>
    </row>
    <row r="207" spans="1:2" x14ac:dyDescent="0.25">
      <c r="A207" s="69">
        <v>2019.99999999998</v>
      </c>
      <c r="B207" s="69">
        <v>266</v>
      </c>
    </row>
    <row r="208" spans="1:2" x14ac:dyDescent="0.25">
      <c r="A208" s="69">
        <v>2020.0833333333201</v>
      </c>
      <c r="B208" s="69">
        <v>267.66666666666703</v>
      </c>
    </row>
    <row r="209" spans="1:2" x14ac:dyDescent="0.25">
      <c r="A209" s="69">
        <v>2020.1666666666499</v>
      </c>
      <c r="B209" s="69">
        <v>270.25</v>
      </c>
    </row>
    <row r="210" spans="1:2" x14ac:dyDescent="0.25">
      <c r="A210" s="69">
        <v>2020.24999999998</v>
      </c>
      <c r="B210" s="69">
        <v>270.66666666666703</v>
      </c>
    </row>
    <row r="211" spans="1:2" x14ac:dyDescent="0.25">
      <c r="A211" s="69">
        <v>2020.3333333333201</v>
      </c>
      <c r="B211" s="69">
        <v>271.75</v>
      </c>
    </row>
    <row r="212" spans="1:2" x14ac:dyDescent="0.25">
      <c r="A212" s="69">
        <v>2020.4166666666499</v>
      </c>
      <c r="B212" s="69">
        <v>272.66666666666703</v>
      </c>
    </row>
    <row r="213" spans="1:2" x14ac:dyDescent="0.25">
      <c r="A213" s="69">
        <v>2020.49999999998</v>
      </c>
      <c r="B213" s="69">
        <v>262.83333333333297</v>
      </c>
    </row>
    <row r="214" spans="1:2" x14ac:dyDescent="0.25">
      <c r="A214" s="69">
        <v>2020.5833333333201</v>
      </c>
      <c r="B214" s="69">
        <v>256.33333333333297</v>
      </c>
    </row>
    <row r="215" spans="1:2" x14ac:dyDescent="0.25">
      <c r="A215" s="69">
        <v>2020.6666666666499</v>
      </c>
      <c r="B215" s="69">
        <v>254</v>
      </c>
    </row>
    <row r="216" spans="1:2" x14ac:dyDescent="0.25">
      <c r="A216" s="69">
        <v>2020.74999999998</v>
      </c>
      <c r="B216" s="69">
        <v>243.416666666667</v>
      </c>
    </row>
    <row r="217" spans="1:2" x14ac:dyDescent="0.25">
      <c r="A217" s="69">
        <v>2020.8333333333201</v>
      </c>
      <c r="B217" s="69">
        <v>234.916666666667</v>
      </c>
    </row>
    <row r="218" spans="1:2" x14ac:dyDescent="0.25">
      <c r="A218" s="69">
        <v>2020.9166666666499</v>
      </c>
      <c r="B218" s="69">
        <v>225.25</v>
      </c>
    </row>
    <row r="219" spans="1:2" x14ac:dyDescent="0.25">
      <c r="A219" s="69">
        <v>2020.99999999998</v>
      </c>
      <c r="B219" s="69">
        <v>215.333333333333</v>
      </c>
    </row>
    <row r="220" spans="1:2" x14ac:dyDescent="0.25">
      <c r="A220" s="69">
        <v>2021.0833333333201</v>
      </c>
      <c r="B220" s="69">
        <v>202.833333333333</v>
      </c>
    </row>
    <row r="221" spans="1:2" x14ac:dyDescent="0.25">
      <c r="A221" s="69">
        <v>2021.1666666666499</v>
      </c>
      <c r="B221" s="69">
        <v>192.416666666667</v>
      </c>
    </row>
    <row r="222" spans="1:2" x14ac:dyDescent="0.25">
      <c r="A222" s="71">
        <v>2021.24999999998</v>
      </c>
      <c r="B222" s="71">
        <v>175.5</v>
      </c>
    </row>
  </sheetData>
  <mergeCells count="2">
    <mergeCell ref="A1:B1"/>
    <mergeCell ref="D1:E1"/>
  </mergeCells>
  <pageMargins left="0.7" right="0.7" top="0.75" bottom="0.75" header="0.3" footer="0.3"/>
  <pageSetup paperSize="9" orientation="portrait" horizontalDpi="300" verticalDpi="30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G197"/>
  <sheetViews>
    <sheetView workbookViewId="0">
      <selection sqref="A1:D1"/>
    </sheetView>
  </sheetViews>
  <sheetFormatPr defaultRowHeight="15" x14ac:dyDescent="0.25"/>
  <cols>
    <col min="1" max="1" width="11.7109375" customWidth="1"/>
    <col min="2" max="2" width="26.5703125" customWidth="1"/>
    <col min="3" max="3" width="24.28515625" customWidth="1"/>
    <col min="4" max="4" width="30.140625" customWidth="1"/>
    <col min="6" max="6" width="12.7109375" customWidth="1"/>
    <col min="7" max="7" width="35.7109375" customWidth="1"/>
  </cols>
  <sheetData>
    <row r="1" spans="1:7" ht="15.75" x14ac:dyDescent="0.25">
      <c r="A1" s="190" t="s">
        <v>52</v>
      </c>
      <c r="B1" s="191"/>
      <c r="C1" s="191"/>
      <c r="D1" s="191"/>
      <c r="F1" s="190" t="s">
        <v>53</v>
      </c>
      <c r="G1" s="191"/>
    </row>
    <row r="2" spans="1:7" x14ac:dyDescent="0.25">
      <c r="A2" s="9" t="s">
        <v>51</v>
      </c>
      <c r="B2" s="9" t="s">
        <v>115</v>
      </c>
      <c r="C2" s="9" t="s">
        <v>116</v>
      </c>
      <c r="D2" s="9" t="s">
        <v>117</v>
      </c>
      <c r="F2" s="16" t="s">
        <v>54</v>
      </c>
      <c r="G2" s="10" t="s">
        <v>21</v>
      </c>
    </row>
    <row r="3" spans="1:7" x14ac:dyDescent="0.25">
      <c r="A3" s="73">
        <v>2005</v>
      </c>
      <c r="B3" s="73">
        <v>92.353645329543397</v>
      </c>
      <c r="C3" s="73">
        <v>100.598280651881</v>
      </c>
      <c r="D3" s="73">
        <v>16551.718319109699</v>
      </c>
      <c r="F3" s="16" t="s">
        <v>55</v>
      </c>
      <c r="G3" s="11"/>
    </row>
    <row r="4" spans="1:7" x14ac:dyDescent="0.25">
      <c r="A4" s="72">
        <v>2005.0833333333301</v>
      </c>
      <c r="B4" s="72">
        <v>92.929941537846602</v>
      </c>
      <c r="C4" s="72">
        <v>100.934213270416</v>
      </c>
      <c r="D4" s="72">
        <v>16457.623218214401</v>
      </c>
      <c r="F4" s="16" t="s">
        <v>56</v>
      </c>
      <c r="G4" s="11" t="s">
        <v>118</v>
      </c>
    </row>
    <row r="5" spans="1:7" x14ac:dyDescent="0.25">
      <c r="A5" s="72">
        <v>2005.1666666666699</v>
      </c>
      <c r="B5" s="72">
        <v>93.186952907281395</v>
      </c>
      <c r="C5" s="72">
        <v>101.211616552881</v>
      </c>
      <c r="D5" s="72">
        <v>16545.295012408798</v>
      </c>
      <c r="F5" s="16" t="s">
        <v>58</v>
      </c>
      <c r="G5" s="12" t="s">
        <v>114</v>
      </c>
    </row>
    <row r="6" spans="1:7" x14ac:dyDescent="0.25">
      <c r="A6" s="72">
        <v>2005.25</v>
      </c>
      <c r="B6" s="72">
        <v>93.733498491970195</v>
      </c>
      <c r="C6" s="72">
        <v>101.491973444805</v>
      </c>
      <c r="D6" s="72">
        <v>16958.9752701324</v>
      </c>
    </row>
    <row r="7" spans="1:7" x14ac:dyDescent="0.25">
      <c r="A7" s="72">
        <v>2005.3333333333301</v>
      </c>
      <c r="B7" s="72">
        <v>94.311324232226099</v>
      </c>
      <c r="C7" s="72">
        <v>102.08004841409399</v>
      </c>
      <c r="D7" s="72">
        <v>17058.7624937783</v>
      </c>
      <c r="F7" s="17" t="str">
        <f>HYPERLINK("#'OVERZICHT'!A1", "Link naar overzicht")</f>
        <v>Link naar overzicht</v>
      </c>
    </row>
    <row r="8" spans="1:7" x14ac:dyDescent="0.25">
      <c r="A8" s="72">
        <v>2005.4166666666699</v>
      </c>
      <c r="B8" s="72">
        <v>94.246670782162099</v>
      </c>
      <c r="C8" s="72">
        <v>101.991481159844</v>
      </c>
      <c r="D8" s="72">
        <v>17139.777347606199</v>
      </c>
    </row>
    <row r="9" spans="1:7" x14ac:dyDescent="0.25">
      <c r="A9" s="72">
        <v>2005.5</v>
      </c>
      <c r="B9" s="72">
        <v>94.520170048730506</v>
      </c>
      <c r="C9" s="72">
        <v>102.01887278660401</v>
      </c>
      <c r="D9" s="72">
        <v>17128.479046919299</v>
      </c>
    </row>
    <row r="10" spans="1:7" x14ac:dyDescent="0.25">
      <c r="A10" s="72">
        <v>2005.5833333333301</v>
      </c>
      <c r="B10" s="72">
        <v>94.793995579024099</v>
      </c>
      <c r="C10" s="72">
        <v>102.23667881384399</v>
      </c>
      <c r="D10" s="72">
        <v>17652.732288457701</v>
      </c>
    </row>
    <row r="11" spans="1:7" x14ac:dyDescent="0.25">
      <c r="A11" s="72">
        <v>2005.6666666666699</v>
      </c>
      <c r="B11" s="72">
        <v>94.999542014244696</v>
      </c>
      <c r="C11" s="72">
        <v>102.140783010533</v>
      </c>
      <c r="D11" s="72">
        <v>17816.0263413295</v>
      </c>
    </row>
    <row r="12" spans="1:7" x14ac:dyDescent="0.25">
      <c r="A12" s="72">
        <v>2005.75</v>
      </c>
      <c r="B12" s="72">
        <v>95.360779327970107</v>
      </c>
      <c r="C12" s="72">
        <v>102.53262452320099</v>
      </c>
      <c r="D12" s="72">
        <v>18173.563542782002</v>
      </c>
    </row>
    <row r="13" spans="1:7" x14ac:dyDescent="0.25">
      <c r="A13" s="72">
        <v>2005.8333333333301</v>
      </c>
      <c r="B13" s="72">
        <v>95.670833616425796</v>
      </c>
      <c r="C13" s="72">
        <v>102.67029666575699</v>
      </c>
      <c r="D13" s="72">
        <v>17745.508696080498</v>
      </c>
    </row>
    <row r="14" spans="1:7" x14ac:dyDescent="0.25">
      <c r="A14" s="72">
        <v>2005.9166666666699</v>
      </c>
      <c r="B14" s="72">
        <v>96.377567129414402</v>
      </c>
      <c r="C14" s="72">
        <v>103.24060567794299</v>
      </c>
      <c r="D14" s="72">
        <v>18169.667334022299</v>
      </c>
    </row>
    <row r="15" spans="1:7" x14ac:dyDescent="0.25">
      <c r="A15" s="72">
        <v>2006</v>
      </c>
      <c r="B15" s="72">
        <v>96.588778048619304</v>
      </c>
      <c r="C15" s="72">
        <v>103.73609230049399</v>
      </c>
      <c r="D15" s="72">
        <v>17989.660367174201</v>
      </c>
    </row>
    <row r="16" spans="1:7" x14ac:dyDescent="0.25">
      <c r="A16" s="72">
        <v>2006.0833333333301</v>
      </c>
      <c r="B16" s="72">
        <v>97.178154348207002</v>
      </c>
      <c r="C16" s="72">
        <v>104.366576462363</v>
      </c>
      <c r="D16" s="72">
        <v>18066.931140777899</v>
      </c>
    </row>
    <row r="17" spans="1:4" x14ac:dyDescent="0.25">
      <c r="A17" s="72">
        <v>2006.1666666666699</v>
      </c>
      <c r="B17" s="72">
        <v>97.662801183083502</v>
      </c>
      <c r="C17" s="72">
        <v>104.64093661865</v>
      </c>
      <c r="D17" s="72">
        <v>17913.620453395699</v>
      </c>
    </row>
    <row r="18" spans="1:4" x14ac:dyDescent="0.25">
      <c r="A18" s="72">
        <v>2006.25</v>
      </c>
      <c r="B18" s="72">
        <v>97.933281296070206</v>
      </c>
      <c r="C18" s="72">
        <v>104.848239300579</v>
      </c>
      <c r="D18" s="72">
        <v>18104.818248059899</v>
      </c>
    </row>
    <row r="19" spans="1:4" x14ac:dyDescent="0.25">
      <c r="A19" s="72">
        <v>2006.3333333333301</v>
      </c>
      <c r="B19" s="72">
        <v>98.397999395151501</v>
      </c>
      <c r="C19" s="72">
        <v>105.128544679086</v>
      </c>
      <c r="D19" s="72">
        <v>18067.037078904799</v>
      </c>
    </row>
    <row r="20" spans="1:4" x14ac:dyDescent="0.25">
      <c r="A20" s="72">
        <v>2006.4166666666699</v>
      </c>
      <c r="B20" s="72">
        <v>98.8630323946592</v>
      </c>
      <c r="C20" s="72">
        <v>105.40887771118</v>
      </c>
      <c r="D20" s="72">
        <v>17869.1633066697</v>
      </c>
    </row>
    <row r="21" spans="1:4" x14ac:dyDescent="0.25">
      <c r="A21" s="72">
        <v>2006.5</v>
      </c>
      <c r="B21" s="72">
        <v>99.020620448091094</v>
      </c>
      <c r="C21" s="72">
        <v>105.663263365303</v>
      </c>
      <c r="D21" s="72">
        <v>17753.495179560399</v>
      </c>
    </row>
    <row r="22" spans="1:4" x14ac:dyDescent="0.25">
      <c r="A22" s="72">
        <v>2006.5833333333301</v>
      </c>
      <c r="B22" s="72">
        <v>99.116777555503504</v>
      </c>
      <c r="C22" s="72">
        <v>105.426648666986</v>
      </c>
      <c r="D22" s="72">
        <v>17359.6829046649</v>
      </c>
    </row>
    <row r="23" spans="1:4" x14ac:dyDescent="0.25">
      <c r="A23" s="72">
        <v>2006.6666666666699</v>
      </c>
      <c r="B23" s="72">
        <v>99.332831612014502</v>
      </c>
      <c r="C23" s="72">
        <v>105.743325485537</v>
      </c>
      <c r="D23" s="72">
        <v>17184.1574653889</v>
      </c>
    </row>
    <row r="24" spans="1:4" x14ac:dyDescent="0.25">
      <c r="A24" s="72">
        <v>2006.75</v>
      </c>
      <c r="B24" s="72">
        <v>99.695320510215197</v>
      </c>
      <c r="C24" s="72">
        <v>106.152732631954</v>
      </c>
      <c r="D24" s="72">
        <v>16892.5783305279</v>
      </c>
    </row>
    <row r="25" spans="1:4" x14ac:dyDescent="0.25">
      <c r="A25" s="72">
        <v>2006.8333333333301</v>
      </c>
      <c r="B25" s="72">
        <v>100.184564700493</v>
      </c>
      <c r="C25" s="72">
        <v>106.547379278576</v>
      </c>
      <c r="D25" s="72">
        <v>16741.165425968</v>
      </c>
    </row>
    <row r="26" spans="1:4" x14ac:dyDescent="0.25">
      <c r="A26" s="72">
        <v>2006.9166666666699</v>
      </c>
      <c r="B26" s="72">
        <v>100.549927108522</v>
      </c>
      <c r="C26" s="72">
        <v>106.437139517224</v>
      </c>
      <c r="D26" s="72">
        <v>16664.566273377401</v>
      </c>
    </row>
    <row r="27" spans="1:4" x14ac:dyDescent="0.25">
      <c r="A27" s="72">
        <v>2007</v>
      </c>
      <c r="B27" s="72">
        <v>100.82151555821</v>
      </c>
      <c r="C27" s="72">
        <v>106.750919332382</v>
      </c>
      <c r="D27" s="72">
        <v>16852.0004295777</v>
      </c>
    </row>
    <row r="28" spans="1:4" x14ac:dyDescent="0.25">
      <c r="A28" s="72">
        <v>2007.0833333333301</v>
      </c>
      <c r="B28" s="72">
        <v>100.895595168857</v>
      </c>
      <c r="C28" s="72">
        <v>106.766301029578</v>
      </c>
      <c r="D28" s="72">
        <v>16951.034512140701</v>
      </c>
    </row>
    <row r="29" spans="1:4" x14ac:dyDescent="0.25">
      <c r="A29" s="72">
        <v>2007.1666666666699</v>
      </c>
      <c r="B29" s="72">
        <v>101.645334375001</v>
      </c>
      <c r="C29" s="72">
        <v>107.131744001374</v>
      </c>
      <c r="D29" s="72">
        <v>17363.9760661051</v>
      </c>
    </row>
    <row r="30" spans="1:4" x14ac:dyDescent="0.25">
      <c r="A30" s="72">
        <v>2007.25</v>
      </c>
      <c r="B30" s="72">
        <v>101.831933452877</v>
      </c>
      <c r="C30" s="72">
        <v>107.042519668125</v>
      </c>
      <c r="D30" s="72">
        <v>17154.284029021299</v>
      </c>
    </row>
    <row r="31" spans="1:4" x14ac:dyDescent="0.25">
      <c r="A31" s="72">
        <v>2007.3333333333301</v>
      </c>
      <c r="B31" s="72">
        <v>102.48819798260401</v>
      </c>
      <c r="C31" s="72">
        <v>107.71174234804199</v>
      </c>
      <c r="D31" s="72">
        <v>17239.8904802793</v>
      </c>
    </row>
    <row r="32" spans="1:4" x14ac:dyDescent="0.25">
      <c r="A32" s="72">
        <v>2007.4166666666699</v>
      </c>
      <c r="B32" s="72">
        <v>102.861831452817</v>
      </c>
      <c r="C32" s="72">
        <v>107.97543126591199</v>
      </c>
      <c r="D32" s="72">
        <v>17180.1917272885</v>
      </c>
    </row>
    <row r="33" spans="1:4" x14ac:dyDescent="0.25">
      <c r="A33" s="72">
        <v>2007.5</v>
      </c>
      <c r="B33" s="72">
        <v>103.080821904243</v>
      </c>
      <c r="C33" s="72">
        <v>108.397294140566</v>
      </c>
      <c r="D33" s="72">
        <v>17024.507682620198</v>
      </c>
    </row>
    <row r="34" spans="1:4" x14ac:dyDescent="0.25">
      <c r="A34" s="72">
        <v>2007.5833333333301</v>
      </c>
      <c r="B34" s="72">
        <v>103.792602704432</v>
      </c>
      <c r="C34" s="72">
        <v>109.011997124904</v>
      </c>
      <c r="D34" s="72">
        <v>17137.3376673282</v>
      </c>
    </row>
    <row r="35" spans="1:4" x14ac:dyDescent="0.25">
      <c r="A35" s="72">
        <v>2007.6666666666699</v>
      </c>
      <c r="B35" s="72">
        <v>103.664813459321</v>
      </c>
      <c r="C35" s="72">
        <v>108.89495534041799</v>
      </c>
      <c r="D35" s="72">
        <v>16506.9603523925</v>
      </c>
    </row>
    <row r="36" spans="1:4" x14ac:dyDescent="0.25">
      <c r="A36" s="72">
        <v>2007.75</v>
      </c>
      <c r="B36" s="72">
        <v>103.940026925807</v>
      </c>
      <c r="C36" s="72">
        <v>108.94123261016099</v>
      </c>
      <c r="D36" s="72">
        <v>16424.7595896249</v>
      </c>
    </row>
    <row r="37" spans="1:4" x14ac:dyDescent="0.25">
      <c r="A37" s="72">
        <v>2007.8333333333301</v>
      </c>
      <c r="B37" s="72">
        <v>104.608919799413</v>
      </c>
      <c r="C37" s="72">
        <v>108.98028119304099</v>
      </c>
      <c r="D37" s="72">
        <v>16520.5250663593</v>
      </c>
    </row>
    <row r="38" spans="1:4" x14ac:dyDescent="0.25">
      <c r="A38" s="72">
        <v>2007.9166666666699</v>
      </c>
      <c r="B38" s="72">
        <v>104.543024303835</v>
      </c>
      <c r="C38" s="72">
        <v>108.724148361719</v>
      </c>
      <c r="D38" s="72">
        <v>16092.135332935801</v>
      </c>
    </row>
    <row r="39" spans="1:4" x14ac:dyDescent="0.25">
      <c r="A39" s="72">
        <v>2008</v>
      </c>
      <c r="B39" s="72">
        <v>105.31777177406499</v>
      </c>
      <c r="C39" s="72">
        <v>109.216098909359</v>
      </c>
      <c r="D39" s="72">
        <v>15806.224512328699</v>
      </c>
    </row>
    <row r="40" spans="1:4" x14ac:dyDescent="0.25">
      <c r="A40" s="72">
        <v>2008.0833333333301</v>
      </c>
      <c r="B40" s="72">
        <v>105.318871633821</v>
      </c>
      <c r="C40" s="72">
        <v>108.833737506874</v>
      </c>
      <c r="D40" s="72">
        <v>15841.6491717358</v>
      </c>
    </row>
    <row r="41" spans="1:4" x14ac:dyDescent="0.25">
      <c r="A41" s="72">
        <v>2008.1666666666699</v>
      </c>
      <c r="B41" s="72">
        <v>105.646294657128</v>
      </c>
      <c r="C41" s="72">
        <v>109.179449637825</v>
      </c>
      <c r="D41" s="72">
        <v>15412.151776401301</v>
      </c>
    </row>
    <row r="42" spans="1:4" x14ac:dyDescent="0.25">
      <c r="A42" s="72">
        <v>2008.25</v>
      </c>
      <c r="B42" s="72">
        <v>105.977809423628</v>
      </c>
      <c r="C42" s="72">
        <v>109.11192234539</v>
      </c>
      <c r="D42" s="72">
        <v>18738.248579516701</v>
      </c>
    </row>
    <row r="43" spans="1:4" x14ac:dyDescent="0.25">
      <c r="A43" s="72">
        <v>2008.3333333333301</v>
      </c>
      <c r="B43" s="72">
        <v>105.515729271789</v>
      </c>
      <c r="C43" s="72">
        <v>108.418629521076</v>
      </c>
      <c r="D43" s="72">
        <v>14837.536958016201</v>
      </c>
    </row>
    <row r="44" spans="1:4" x14ac:dyDescent="0.25">
      <c r="A44" s="72">
        <v>2008.4166666666699</v>
      </c>
      <c r="B44" s="72">
        <v>105.79821074093699</v>
      </c>
      <c r="C44" s="72">
        <v>108.355432947091</v>
      </c>
      <c r="D44" s="72">
        <v>15606.0010015104</v>
      </c>
    </row>
    <row r="45" spans="1:4" x14ac:dyDescent="0.25">
      <c r="A45" s="72">
        <v>2008.5</v>
      </c>
      <c r="B45" s="72">
        <v>106.17074910196</v>
      </c>
      <c r="C45" s="72">
        <v>108.35772348173801</v>
      </c>
      <c r="D45" s="72">
        <v>15607.5973927921</v>
      </c>
    </row>
    <row r="46" spans="1:4" x14ac:dyDescent="0.25">
      <c r="A46" s="72">
        <v>2008.5833333333301</v>
      </c>
      <c r="B46" s="72">
        <v>106.532757991363</v>
      </c>
      <c r="C46" s="72">
        <v>108.435202012678</v>
      </c>
      <c r="D46" s="72">
        <v>15431.726268292499</v>
      </c>
    </row>
    <row r="47" spans="1:4" x14ac:dyDescent="0.25">
      <c r="A47" s="72">
        <v>2008.6666666666699</v>
      </c>
      <c r="B47" s="72">
        <v>106.407015902323</v>
      </c>
      <c r="C47" s="72">
        <v>108.47438219800399</v>
      </c>
      <c r="D47" s="72">
        <v>15392.4402187736</v>
      </c>
    </row>
    <row r="48" spans="1:4" x14ac:dyDescent="0.25">
      <c r="A48" s="72">
        <v>2008.75</v>
      </c>
      <c r="B48" s="72">
        <v>106.239235649912</v>
      </c>
      <c r="C48" s="72">
        <v>108.171389060942</v>
      </c>
      <c r="D48" s="72">
        <v>15388.6261777894</v>
      </c>
    </row>
    <row r="49" spans="1:4" x14ac:dyDescent="0.25">
      <c r="A49" s="72">
        <v>2008.8333333333301</v>
      </c>
      <c r="B49" s="72">
        <v>105.66687780687499</v>
      </c>
      <c r="C49" s="72">
        <v>107.748225836835</v>
      </c>
      <c r="D49" s="72">
        <v>12454.650314416</v>
      </c>
    </row>
    <row r="50" spans="1:4" x14ac:dyDescent="0.25">
      <c r="A50" s="72">
        <v>2008.9166666666699</v>
      </c>
      <c r="B50" s="72">
        <v>106.310687643241</v>
      </c>
      <c r="C50" s="72">
        <v>108.372596499971</v>
      </c>
      <c r="D50" s="72">
        <v>11906.0758972352</v>
      </c>
    </row>
    <row r="51" spans="1:4" x14ac:dyDescent="0.25">
      <c r="A51" s="72">
        <v>2009</v>
      </c>
      <c r="B51" s="72">
        <v>106.27508932121501</v>
      </c>
      <c r="C51" s="72">
        <v>107.97369552733799</v>
      </c>
      <c r="D51" s="72">
        <v>11580.7603846114</v>
      </c>
    </row>
    <row r="52" spans="1:4" x14ac:dyDescent="0.25">
      <c r="A52" s="72">
        <v>2009.0833333333301</v>
      </c>
      <c r="B52" s="72">
        <v>105.22763578054099</v>
      </c>
      <c r="C52" s="72">
        <v>106.689929776479</v>
      </c>
      <c r="D52" s="72">
        <v>10920.089014851899</v>
      </c>
    </row>
    <row r="53" spans="1:4" x14ac:dyDescent="0.25">
      <c r="A53" s="72">
        <v>2009.1666666666699</v>
      </c>
      <c r="B53" s="72">
        <v>104.292762677623</v>
      </c>
      <c r="C53" s="72">
        <v>105.481851005612</v>
      </c>
      <c r="D53" s="72">
        <v>10658.444655331799</v>
      </c>
    </row>
    <row r="54" spans="1:4" x14ac:dyDescent="0.25">
      <c r="A54" s="72">
        <v>2009.25</v>
      </c>
      <c r="B54" s="72">
        <v>103.429707896483</v>
      </c>
      <c r="C54" s="72">
        <v>104.769518928285</v>
      </c>
      <c r="D54" s="72">
        <v>10687.9498562026</v>
      </c>
    </row>
    <row r="55" spans="1:4" x14ac:dyDescent="0.25">
      <c r="A55" s="72">
        <v>2009.3333333333301</v>
      </c>
      <c r="B55" s="72">
        <v>102.865199973518</v>
      </c>
      <c r="C55" s="72">
        <v>103.959517305728</v>
      </c>
      <c r="D55" s="72">
        <v>10665.360229600199</v>
      </c>
    </row>
    <row r="56" spans="1:4" x14ac:dyDescent="0.25">
      <c r="A56" s="72">
        <v>2009.4166666666699</v>
      </c>
      <c r="B56" s="72">
        <v>101.813825523972</v>
      </c>
      <c r="C56" s="72">
        <v>102.963764283169</v>
      </c>
      <c r="D56" s="72">
        <v>10261.0891189951</v>
      </c>
    </row>
    <row r="57" spans="1:4" x14ac:dyDescent="0.25">
      <c r="A57" s="72">
        <v>2009.5</v>
      </c>
      <c r="B57" s="72">
        <v>101.404726150676</v>
      </c>
      <c r="C57" s="72">
        <v>103.125065360363</v>
      </c>
      <c r="D57" s="72">
        <v>10388.268505021</v>
      </c>
    </row>
    <row r="58" spans="1:4" x14ac:dyDescent="0.25">
      <c r="A58" s="72">
        <v>2009.5833333333301</v>
      </c>
      <c r="B58" s="72">
        <v>100.63841348510699</v>
      </c>
      <c r="C58" s="72">
        <v>102.324722514908</v>
      </c>
      <c r="D58" s="72">
        <v>10340.3584611528</v>
      </c>
    </row>
    <row r="59" spans="1:4" x14ac:dyDescent="0.25">
      <c r="A59" s="72">
        <v>2009.6666666666699</v>
      </c>
      <c r="B59" s="72">
        <v>100.496020212397</v>
      </c>
      <c r="C59" s="72">
        <v>102.051181211149</v>
      </c>
      <c r="D59" s="72">
        <v>10551.1677682143</v>
      </c>
    </row>
    <row r="60" spans="1:4" x14ac:dyDescent="0.25">
      <c r="A60" s="72">
        <v>2009.75</v>
      </c>
      <c r="B60" s="72">
        <v>100.67345095256501</v>
      </c>
      <c r="C60" s="72">
        <v>101.94172377246601</v>
      </c>
      <c r="D60" s="72">
        <v>10680.4824978874</v>
      </c>
    </row>
    <row r="61" spans="1:4" x14ac:dyDescent="0.25">
      <c r="A61" s="72">
        <v>2009.8333333333301</v>
      </c>
      <c r="B61" s="72">
        <v>100.437167712608</v>
      </c>
      <c r="C61" s="72">
        <v>101.3579615865</v>
      </c>
      <c r="D61" s="72">
        <v>10560.072958000699</v>
      </c>
    </row>
    <row r="62" spans="1:4" x14ac:dyDescent="0.25">
      <c r="A62" s="72">
        <v>2009.9166666666699</v>
      </c>
      <c r="B62" s="72">
        <v>100.255354287957</v>
      </c>
      <c r="C62" s="72">
        <v>101.160195027835</v>
      </c>
      <c r="D62" s="72">
        <v>10700.2585544539</v>
      </c>
    </row>
    <row r="63" spans="1:4" x14ac:dyDescent="0.25">
      <c r="A63" s="72">
        <v>2010</v>
      </c>
      <c r="B63" s="72">
        <v>99.9851467019014</v>
      </c>
      <c r="C63" s="72">
        <v>100.646329570379</v>
      </c>
      <c r="D63" s="72">
        <v>10807.230034275</v>
      </c>
    </row>
    <row r="64" spans="1:4" x14ac:dyDescent="0.25">
      <c r="A64" s="72">
        <v>2010.0833333333301</v>
      </c>
      <c r="B64" s="72">
        <v>100.273816402196</v>
      </c>
      <c r="C64" s="72">
        <v>100.80484895151299</v>
      </c>
      <c r="D64" s="72">
        <v>10874.866516166299</v>
      </c>
    </row>
    <row r="65" spans="1:4" x14ac:dyDescent="0.25">
      <c r="A65" s="72">
        <v>2010.1666666666699</v>
      </c>
      <c r="B65" s="72">
        <v>100.213015240628</v>
      </c>
      <c r="C65" s="72">
        <v>100.423000010016</v>
      </c>
      <c r="D65" s="72">
        <v>11052.1111019166</v>
      </c>
    </row>
    <row r="66" spans="1:4" x14ac:dyDescent="0.25">
      <c r="A66" s="72">
        <v>2010.25</v>
      </c>
      <c r="B66" s="72">
        <v>100.864253180682</v>
      </c>
      <c r="C66" s="72">
        <v>100.90706919221201</v>
      </c>
      <c r="D66" s="72">
        <v>11137.1223290368</v>
      </c>
    </row>
    <row r="67" spans="1:4" x14ac:dyDescent="0.25">
      <c r="A67" s="72">
        <v>2010.3333333333301</v>
      </c>
      <c r="B67" s="72">
        <v>100.300949187697</v>
      </c>
      <c r="C67" s="72">
        <v>100.549281949838</v>
      </c>
      <c r="D67" s="72">
        <v>11180.0524847998</v>
      </c>
    </row>
    <row r="68" spans="1:4" x14ac:dyDescent="0.25">
      <c r="A68" s="72">
        <v>2010.4166666666699</v>
      </c>
      <c r="B68" s="72">
        <v>100.13020253396699</v>
      </c>
      <c r="C68" s="72">
        <v>100.300425397761</v>
      </c>
      <c r="D68" s="72">
        <v>10963.7152631346</v>
      </c>
    </row>
    <row r="69" spans="1:4" x14ac:dyDescent="0.25">
      <c r="A69" s="72">
        <v>2010.5</v>
      </c>
      <c r="B69" s="72">
        <v>100.25276082884599</v>
      </c>
      <c r="C69" s="72">
        <v>100.42640191198799</v>
      </c>
      <c r="D69" s="72">
        <v>10676.688337822099</v>
      </c>
    </row>
    <row r="70" spans="1:4" x14ac:dyDescent="0.25">
      <c r="A70" s="72">
        <v>2010.5833333333301</v>
      </c>
      <c r="B70" s="72">
        <v>100.201628147714</v>
      </c>
      <c r="C70" s="72">
        <v>100.283730315366</v>
      </c>
      <c r="D70" s="72">
        <v>10286.675270875099</v>
      </c>
    </row>
    <row r="71" spans="1:4" x14ac:dyDescent="0.25">
      <c r="A71" s="72">
        <v>2010.6666666666699</v>
      </c>
      <c r="B71" s="72">
        <v>99.701689108314199</v>
      </c>
      <c r="C71" s="72">
        <v>99.653605953073196</v>
      </c>
      <c r="D71" s="72">
        <v>10088.043023665099</v>
      </c>
    </row>
    <row r="72" spans="1:4" x14ac:dyDescent="0.25">
      <c r="A72" s="72">
        <v>2010.75</v>
      </c>
      <c r="B72" s="72">
        <v>99.347995185959405</v>
      </c>
      <c r="C72" s="72">
        <v>98.920068668873597</v>
      </c>
      <c r="D72" s="72">
        <v>9707.0187537362599</v>
      </c>
    </row>
    <row r="73" spans="1:4" x14ac:dyDescent="0.25">
      <c r="A73" s="72">
        <v>2010.8333333333301</v>
      </c>
      <c r="B73" s="72">
        <v>99.279599072006803</v>
      </c>
      <c r="C73" s="72">
        <v>98.759440397350403</v>
      </c>
      <c r="D73" s="72">
        <v>9681.0874282959994</v>
      </c>
    </row>
    <row r="74" spans="1:4" x14ac:dyDescent="0.25">
      <c r="A74" s="72">
        <v>2010.9166666666699</v>
      </c>
      <c r="B74" s="72">
        <v>99.448944410087293</v>
      </c>
      <c r="C74" s="72">
        <v>98.325797681630306</v>
      </c>
      <c r="D74" s="72">
        <v>9706.4740496533104</v>
      </c>
    </row>
    <row r="75" spans="1:4" x14ac:dyDescent="0.25">
      <c r="A75" s="72">
        <v>2011</v>
      </c>
      <c r="B75" s="72">
        <v>98.738491407499197</v>
      </c>
      <c r="C75" s="72">
        <v>97.660900321078898</v>
      </c>
      <c r="D75" s="72">
        <v>11187.767404665199</v>
      </c>
    </row>
    <row r="76" spans="1:4" x14ac:dyDescent="0.25">
      <c r="A76" s="72">
        <v>2011.0833333333301</v>
      </c>
      <c r="B76" s="72">
        <v>98.417818737932905</v>
      </c>
      <c r="C76" s="72">
        <v>97.008587927405301</v>
      </c>
      <c r="D76" s="72">
        <v>11245.856887836</v>
      </c>
    </row>
    <row r="77" spans="1:4" x14ac:dyDescent="0.25">
      <c r="A77" s="72">
        <v>2011.1666666666699</v>
      </c>
      <c r="B77" s="72">
        <v>98.971064749990305</v>
      </c>
      <c r="C77" s="72">
        <v>97.286690848055201</v>
      </c>
      <c r="D77" s="72">
        <v>11029.505057332201</v>
      </c>
    </row>
    <row r="78" spans="1:4" x14ac:dyDescent="0.25">
      <c r="A78" s="72">
        <v>2011.25</v>
      </c>
      <c r="B78" s="72">
        <v>98.480538183528495</v>
      </c>
      <c r="C78" s="72">
        <v>96.609208897774906</v>
      </c>
      <c r="D78" s="72">
        <v>10675.586375770599</v>
      </c>
    </row>
    <row r="79" spans="1:4" x14ac:dyDescent="0.25">
      <c r="A79" s="72">
        <v>2011.3333333333301</v>
      </c>
      <c r="B79" s="72">
        <v>98.537555248369998</v>
      </c>
      <c r="C79" s="72">
        <v>96.512206625418898</v>
      </c>
      <c r="D79" s="72">
        <v>10349.9588993465</v>
      </c>
    </row>
    <row r="80" spans="1:4" x14ac:dyDescent="0.25">
      <c r="A80" s="72">
        <v>2011.4166666666699</v>
      </c>
      <c r="B80" s="72">
        <v>98.359185306190895</v>
      </c>
      <c r="C80" s="72">
        <v>96.260549404079995</v>
      </c>
      <c r="D80" s="72">
        <v>9864.4820531192308</v>
      </c>
    </row>
    <row r="81" spans="1:4" x14ac:dyDescent="0.25">
      <c r="A81" s="72">
        <v>2011.5</v>
      </c>
      <c r="B81" s="72">
        <v>97.956231086142594</v>
      </c>
      <c r="C81" s="72">
        <v>95.537683779726095</v>
      </c>
      <c r="D81" s="72">
        <v>9440.9520168742001</v>
      </c>
    </row>
    <row r="82" spans="1:4" x14ac:dyDescent="0.25">
      <c r="A82" s="72">
        <v>2011.5833333333301</v>
      </c>
      <c r="B82" s="72">
        <v>97.210232357499095</v>
      </c>
      <c r="C82" s="72">
        <v>94.938697627122906</v>
      </c>
      <c r="D82" s="72">
        <v>9381.8686070325894</v>
      </c>
    </row>
    <row r="83" spans="1:4" x14ac:dyDescent="0.25">
      <c r="A83" s="72">
        <v>2011.6666666666699</v>
      </c>
      <c r="B83" s="72">
        <v>96.610002836051905</v>
      </c>
      <c r="C83" s="72">
        <v>93.884203148594906</v>
      </c>
      <c r="D83" s="72">
        <v>9656.9925497655495</v>
      </c>
    </row>
    <row r="84" spans="1:4" x14ac:dyDescent="0.25">
      <c r="A84" s="72">
        <v>2011.75</v>
      </c>
      <c r="B84" s="72">
        <v>96.518293767970704</v>
      </c>
      <c r="C84" s="72">
        <v>93.829771115622194</v>
      </c>
      <c r="D84" s="72">
        <v>9764.6988087463906</v>
      </c>
    </row>
    <row r="85" spans="1:4" x14ac:dyDescent="0.25">
      <c r="A85" s="72">
        <v>2011.8333333333301</v>
      </c>
      <c r="B85" s="72">
        <v>95.995164725988403</v>
      </c>
      <c r="C85" s="72">
        <v>93.000046943376901</v>
      </c>
      <c r="D85" s="72">
        <v>9414.0889014098193</v>
      </c>
    </row>
    <row r="86" spans="1:4" x14ac:dyDescent="0.25">
      <c r="A86" s="72">
        <v>2011.9166666666699</v>
      </c>
      <c r="B86" s="72">
        <v>95.351061556999994</v>
      </c>
      <c r="C86" s="72">
        <v>92.226935343128702</v>
      </c>
      <c r="D86" s="72">
        <v>9059.8291195926995</v>
      </c>
    </row>
    <row r="87" spans="1:4" x14ac:dyDescent="0.25">
      <c r="A87" s="72">
        <v>2012</v>
      </c>
      <c r="B87" s="72">
        <v>95.188632337827002</v>
      </c>
      <c r="C87" s="72">
        <v>91.847758005229494</v>
      </c>
      <c r="D87" s="72">
        <v>9437.6169242696196</v>
      </c>
    </row>
    <row r="88" spans="1:4" x14ac:dyDescent="0.25">
      <c r="A88" s="72">
        <v>2012.0833333333301</v>
      </c>
      <c r="B88" s="72">
        <v>95.054692965227602</v>
      </c>
      <c r="C88" s="72">
        <v>91.366664308559294</v>
      </c>
      <c r="D88" s="72">
        <v>9278.57517358718</v>
      </c>
    </row>
    <row r="89" spans="1:4" x14ac:dyDescent="0.25">
      <c r="A89" s="72">
        <v>2012.1666666666699</v>
      </c>
      <c r="B89" s="72">
        <v>93.741956631763998</v>
      </c>
      <c r="C89" s="72">
        <v>89.916769032034594</v>
      </c>
      <c r="D89" s="72">
        <v>9433.5961474482901</v>
      </c>
    </row>
    <row r="90" spans="1:4" x14ac:dyDescent="0.25">
      <c r="A90" s="72">
        <v>2012.25</v>
      </c>
      <c r="B90" s="72">
        <v>92.996952912926204</v>
      </c>
      <c r="C90" s="72">
        <v>89.1860892169354</v>
      </c>
      <c r="D90" s="72">
        <v>9763.8847663412907</v>
      </c>
    </row>
    <row r="91" spans="1:4" x14ac:dyDescent="0.25">
      <c r="A91" s="72">
        <v>2012.3333333333301</v>
      </c>
      <c r="B91" s="72">
        <v>92.516929541941096</v>
      </c>
      <c r="C91" s="72">
        <v>89.018661225304996</v>
      </c>
      <c r="D91" s="72">
        <v>10232.2430694264</v>
      </c>
    </row>
    <row r="92" spans="1:4" x14ac:dyDescent="0.25">
      <c r="A92" s="72">
        <v>2012.4166666666699</v>
      </c>
      <c r="B92" s="72">
        <v>93.398867551764795</v>
      </c>
      <c r="C92" s="72">
        <v>89.563226448762805</v>
      </c>
      <c r="D92" s="72">
        <v>16199.034834947701</v>
      </c>
    </row>
    <row r="93" spans="1:4" x14ac:dyDescent="0.25">
      <c r="A93" s="72">
        <v>2012.5</v>
      </c>
      <c r="B93" s="72">
        <v>89.309320728249901</v>
      </c>
      <c r="C93" s="72">
        <v>85.063520712302804</v>
      </c>
      <c r="D93" s="72">
        <v>6786.7934128248899</v>
      </c>
    </row>
    <row r="94" spans="1:4" x14ac:dyDescent="0.25">
      <c r="A94" s="72">
        <v>2012.5833333333301</v>
      </c>
      <c r="B94" s="72">
        <v>88.843265081778497</v>
      </c>
      <c r="C94" s="72">
        <v>84.492941288489106</v>
      </c>
      <c r="D94" s="72">
        <v>7110.37236454497</v>
      </c>
    </row>
    <row r="95" spans="1:4" x14ac:dyDescent="0.25">
      <c r="A95" s="72">
        <v>2012.6666666666699</v>
      </c>
      <c r="B95" s="72">
        <v>88.484185161605296</v>
      </c>
      <c r="C95" s="72">
        <v>84.180640317872403</v>
      </c>
      <c r="D95" s="72">
        <v>7919.5623634869198</v>
      </c>
    </row>
    <row r="96" spans="1:4" x14ac:dyDescent="0.25">
      <c r="A96" s="72">
        <v>2012.75</v>
      </c>
      <c r="B96" s="72">
        <v>88.297595785744505</v>
      </c>
      <c r="C96" s="72">
        <v>83.453663371793397</v>
      </c>
      <c r="D96" s="72">
        <v>8169.3221794893198</v>
      </c>
    </row>
    <row r="97" spans="1:4" x14ac:dyDescent="0.25">
      <c r="A97" s="72">
        <v>2012.8333333333301</v>
      </c>
      <c r="B97" s="72">
        <v>88.993675131849201</v>
      </c>
      <c r="C97" s="72">
        <v>83.871592012982006</v>
      </c>
      <c r="D97" s="72">
        <v>8759.8557620789106</v>
      </c>
    </row>
    <row r="98" spans="1:4" x14ac:dyDescent="0.25">
      <c r="A98" s="72">
        <v>2012.9166666666699</v>
      </c>
      <c r="B98" s="72">
        <v>88.7642627340106</v>
      </c>
      <c r="C98" s="72">
        <v>83.464879107472299</v>
      </c>
      <c r="D98" s="72">
        <v>13758.911602313899</v>
      </c>
    </row>
    <row r="99" spans="1:4" x14ac:dyDescent="0.25">
      <c r="A99" s="72">
        <v>2013</v>
      </c>
      <c r="B99" s="72">
        <v>85.7135362927865</v>
      </c>
      <c r="C99" s="72">
        <v>80.299529922612393</v>
      </c>
      <c r="D99" s="72">
        <v>9213.6438915440594</v>
      </c>
    </row>
    <row r="100" spans="1:4" x14ac:dyDescent="0.25">
      <c r="A100" s="72">
        <v>2013.0833333333301</v>
      </c>
      <c r="B100" s="72">
        <v>86.823960231329806</v>
      </c>
      <c r="C100" s="72">
        <v>80.8718448671586</v>
      </c>
      <c r="D100" s="72">
        <v>9334.1351278612892</v>
      </c>
    </row>
    <row r="101" spans="1:4" x14ac:dyDescent="0.25">
      <c r="A101" s="72">
        <v>2013.1666666666699</v>
      </c>
      <c r="B101" s="72">
        <v>86.873909577746005</v>
      </c>
      <c r="C101" s="72">
        <v>80.845125122045701</v>
      </c>
      <c r="D101" s="72">
        <v>9002.4742807218099</v>
      </c>
    </row>
    <row r="102" spans="1:4" x14ac:dyDescent="0.25">
      <c r="A102" s="72">
        <v>2013.25</v>
      </c>
      <c r="B102" s="72">
        <v>85.862980777808602</v>
      </c>
      <c r="C102" s="72">
        <v>80.200055040773904</v>
      </c>
      <c r="D102" s="72">
        <v>8128.98089425133</v>
      </c>
    </row>
    <row r="103" spans="1:4" x14ac:dyDescent="0.25">
      <c r="A103" s="72">
        <v>2013.3333333333301</v>
      </c>
      <c r="B103" s="72">
        <v>84.713350911758198</v>
      </c>
      <c r="C103" s="72">
        <v>79.145446827178901</v>
      </c>
      <c r="D103" s="72">
        <v>7958.4799655125198</v>
      </c>
    </row>
    <row r="104" spans="1:4" x14ac:dyDescent="0.25">
      <c r="A104" s="72">
        <v>2013.4166666666699</v>
      </c>
      <c r="B104" s="72">
        <v>84.267651603415601</v>
      </c>
      <c r="C104" s="72">
        <v>78.639380933671305</v>
      </c>
      <c r="D104" s="72">
        <v>8341.9009003433093</v>
      </c>
    </row>
    <row r="105" spans="1:4" x14ac:dyDescent="0.25">
      <c r="A105" s="72">
        <v>2013.5</v>
      </c>
      <c r="B105" s="72">
        <v>84.810987213133501</v>
      </c>
      <c r="C105" s="72">
        <v>78.596309954353202</v>
      </c>
      <c r="D105" s="72">
        <v>8502.4042718159108</v>
      </c>
    </row>
    <row r="106" spans="1:4" x14ac:dyDescent="0.25">
      <c r="A106" s="72">
        <v>2013.5833333333301</v>
      </c>
      <c r="B106" s="72">
        <v>84.882446308009406</v>
      </c>
      <c r="C106" s="72">
        <v>78.763481820668304</v>
      </c>
      <c r="D106" s="72">
        <v>9116.9998963910602</v>
      </c>
    </row>
    <row r="107" spans="1:4" x14ac:dyDescent="0.25">
      <c r="A107" s="72">
        <v>2013.6666666666699</v>
      </c>
      <c r="B107" s="72">
        <v>84.861981682267398</v>
      </c>
      <c r="C107" s="72">
        <v>78.694453114188093</v>
      </c>
      <c r="D107" s="72">
        <v>9399.5791650358806</v>
      </c>
    </row>
    <row r="108" spans="1:4" x14ac:dyDescent="0.25">
      <c r="A108" s="72">
        <v>2013.75</v>
      </c>
      <c r="B108" s="72">
        <v>84.763178499700601</v>
      </c>
      <c r="C108" s="72">
        <v>78.915574927077103</v>
      </c>
      <c r="D108" s="72">
        <v>9789.1004851648795</v>
      </c>
    </row>
    <row r="109" spans="1:4" x14ac:dyDescent="0.25">
      <c r="A109" s="72">
        <v>2013.8333333333301</v>
      </c>
      <c r="B109" s="72">
        <v>84.567713594627605</v>
      </c>
      <c r="C109" s="72">
        <v>78.602360628100698</v>
      </c>
      <c r="D109" s="72">
        <v>10318.1526717057</v>
      </c>
    </row>
    <row r="110" spans="1:4" x14ac:dyDescent="0.25">
      <c r="A110" s="72">
        <v>2013.9166666666699</v>
      </c>
      <c r="B110" s="72">
        <v>85.477943573305694</v>
      </c>
      <c r="C110" s="72">
        <v>79.024119826721503</v>
      </c>
      <c r="D110" s="72">
        <v>10801.8369428473</v>
      </c>
    </row>
    <row r="111" spans="1:4" x14ac:dyDescent="0.25">
      <c r="A111" s="72">
        <v>2014</v>
      </c>
      <c r="B111" s="72">
        <v>85.267036031884601</v>
      </c>
      <c r="C111" s="72">
        <v>78.569303984211999</v>
      </c>
      <c r="D111" s="72">
        <v>11099.473669916501</v>
      </c>
    </row>
    <row r="112" spans="1:4" x14ac:dyDescent="0.25">
      <c r="A112" s="72">
        <v>2014.0833333333301</v>
      </c>
      <c r="B112" s="72">
        <v>85.321803947441893</v>
      </c>
      <c r="C112" s="72">
        <v>78.670737105003795</v>
      </c>
      <c r="D112" s="72">
        <v>11459.643890896001</v>
      </c>
    </row>
    <row r="113" spans="1:4" x14ac:dyDescent="0.25">
      <c r="A113" s="72">
        <v>2014.1666666666699</v>
      </c>
      <c r="B113" s="72">
        <v>85.141487559416902</v>
      </c>
      <c r="C113" s="72">
        <v>78.605364619060694</v>
      </c>
      <c r="D113" s="72">
        <v>11532.930055593</v>
      </c>
    </row>
    <row r="114" spans="1:4" x14ac:dyDescent="0.25">
      <c r="A114" s="72">
        <v>2014.25</v>
      </c>
      <c r="B114" s="72">
        <v>85.821071872536294</v>
      </c>
      <c r="C114" s="72">
        <v>79.233456016204599</v>
      </c>
      <c r="D114" s="72">
        <v>11891.822617850499</v>
      </c>
    </row>
    <row r="115" spans="1:4" x14ac:dyDescent="0.25">
      <c r="A115" s="72">
        <v>2014.3333333333301</v>
      </c>
      <c r="B115" s="72">
        <v>85.860654547938793</v>
      </c>
      <c r="C115" s="72">
        <v>79.557550128448597</v>
      </c>
      <c r="D115" s="72">
        <v>12211.1498042937</v>
      </c>
    </row>
    <row r="116" spans="1:4" x14ac:dyDescent="0.25">
      <c r="A116" s="72">
        <v>2014.4166666666699</v>
      </c>
      <c r="B116" s="72">
        <v>86.127834862977195</v>
      </c>
      <c r="C116" s="72">
        <v>79.477721087387096</v>
      </c>
      <c r="D116" s="72">
        <v>12141.5316791232</v>
      </c>
    </row>
    <row r="117" spans="1:4" x14ac:dyDescent="0.25">
      <c r="A117" s="72">
        <v>2014.5</v>
      </c>
      <c r="B117" s="72">
        <v>86.399000733783595</v>
      </c>
      <c r="C117" s="72">
        <v>79.489491925350194</v>
      </c>
      <c r="D117" s="72">
        <v>12201.238047012999</v>
      </c>
    </row>
    <row r="118" spans="1:4" x14ac:dyDescent="0.25">
      <c r="A118" s="72">
        <v>2014.5833333333301</v>
      </c>
      <c r="B118" s="72">
        <v>86.296441163595901</v>
      </c>
      <c r="C118" s="72">
        <v>79.2681565892874</v>
      </c>
      <c r="D118" s="72">
        <v>12127.691911513701</v>
      </c>
    </row>
    <row r="119" spans="1:4" x14ac:dyDescent="0.25">
      <c r="A119" s="72">
        <v>2014.6666666666699</v>
      </c>
      <c r="B119" s="72">
        <v>86.271750630066904</v>
      </c>
      <c r="C119" s="72">
        <v>79.369868250880103</v>
      </c>
      <c r="D119" s="72">
        <v>12498.720489417299</v>
      </c>
    </row>
    <row r="120" spans="1:4" x14ac:dyDescent="0.25">
      <c r="A120" s="72">
        <v>2014.75</v>
      </c>
      <c r="B120" s="72">
        <v>86.618905428523902</v>
      </c>
      <c r="C120" s="72">
        <v>79.597726910998006</v>
      </c>
      <c r="D120" s="72">
        <v>12981.3330675419</v>
      </c>
    </row>
    <row r="121" spans="1:4" x14ac:dyDescent="0.25">
      <c r="A121" s="72">
        <v>2014.8333333333301</v>
      </c>
      <c r="B121" s="72">
        <v>86.516458526056397</v>
      </c>
      <c r="C121" s="72">
        <v>79.703557554200302</v>
      </c>
      <c r="D121" s="72">
        <v>13137.723057965301</v>
      </c>
    </row>
    <row r="122" spans="1:4" x14ac:dyDescent="0.25">
      <c r="A122" s="72">
        <v>2014.9166666666699</v>
      </c>
      <c r="B122" s="72">
        <v>87.088248636833598</v>
      </c>
      <c r="C122" s="72">
        <v>80.106964902268103</v>
      </c>
      <c r="D122" s="72">
        <v>19811.745278582901</v>
      </c>
    </row>
    <row r="123" spans="1:4" x14ac:dyDescent="0.25">
      <c r="A123" s="72">
        <v>2015</v>
      </c>
      <c r="B123" s="72">
        <v>87.033876893603704</v>
      </c>
      <c r="C123" s="72">
        <v>80.2867088844785</v>
      </c>
      <c r="D123" s="72">
        <v>12887.5398815999</v>
      </c>
    </row>
    <row r="124" spans="1:4" x14ac:dyDescent="0.25">
      <c r="A124" s="72">
        <v>2015.0833333333301</v>
      </c>
      <c r="B124" s="72">
        <v>87.3607487325759</v>
      </c>
      <c r="C124" s="72">
        <v>80.477435300484601</v>
      </c>
      <c r="D124" s="72">
        <v>13440.4226911851</v>
      </c>
    </row>
    <row r="125" spans="1:4" x14ac:dyDescent="0.25">
      <c r="A125" s="72">
        <v>2015.1666666666699</v>
      </c>
      <c r="B125" s="72">
        <v>87.531461617325405</v>
      </c>
      <c r="C125" s="72">
        <v>80.368246104951297</v>
      </c>
      <c r="D125" s="72">
        <v>13698.796043770701</v>
      </c>
    </row>
    <row r="126" spans="1:4" x14ac:dyDescent="0.25">
      <c r="A126" s="72">
        <v>2015.25</v>
      </c>
      <c r="B126" s="72">
        <v>87.769484210040105</v>
      </c>
      <c r="C126" s="72">
        <v>80.5369977061399</v>
      </c>
      <c r="D126" s="72">
        <v>13992.801891962999</v>
      </c>
    </row>
    <row r="127" spans="1:4" x14ac:dyDescent="0.25">
      <c r="A127" s="72">
        <v>2015.3333333333301</v>
      </c>
      <c r="B127" s="72">
        <v>88.161315139099699</v>
      </c>
      <c r="C127" s="72">
        <v>80.534331204691</v>
      </c>
      <c r="D127" s="72">
        <v>14137.080468215099</v>
      </c>
    </row>
    <row r="128" spans="1:4" x14ac:dyDescent="0.25">
      <c r="A128" s="72">
        <v>2015.4166666666699</v>
      </c>
      <c r="B128" s="72">
        <v>88.3431361491171</v>
      </c>
      <c r="C128" s="72">
        <v>80.779094019011097</v>
      </c>
      <c r="D128" s="72">
        <v>15026.6192746457</v>
      </c>
    </row>
    <row r="129" spans="1:4" x14ac:dyDescent="0.25">
      <c r="A129" s="72">
        <v>2015.5</v>
      </c>
      <c r="B129" s="72">
        <v>88.6953611836379</v>
      </c>
      <c r="C129" s="72">
        <v>80.719233644507895</v>
      </c>
      <c r="D129" s="72">
        <v>15739.417755025101</v>
      </c>
    </row>
    <row r="130" spans="1:4" x14ac:dyDescent="0.25">
      <c r="A130" s="72">
        <v>2015.5833333333301</v>
      </c>
      <c r="B130" s="72">
        <v>88.503622260648399</v>
      </c>
      <c r="C130" s="72">
        <v>80.9116650760933</v>
      </c>
      <c r="D130" s="72">
        <v>16085.5803454571</v>
      </c>
    </row>
    <row r="131" spans="1:4" x14ac:dyDescent="0.25">
      <c r="A131" s="72">
        <v>2015.6666666666699</v>
      </c>
      <c r="B131" s="72">
        <v>89.358622696743893</v>
      </c>
      <c r="C131" s="72">
        <v>81.613094344244004</v>
      </c>
      <c r="D131" s="72">
        <v>15828.282258810599</v>
      </c>
    </row>
    <row r="132" spans="1:4" x14ac:dyDescent="0.25">
      <c r="A132" s="72">
        <v>2015.75</v>
      </c>
      <c r="B132" s="72">
        <v>89.623467465387705</v>
      </c>
      <c r="C132" s="72">
        <v>81.959224277227193</v>
      </c>
      <c r="D132" s="72">
        <v>15818.234367106201</v>
      </c>
    </row>
    <row r="133" spans="1:4" x14ac:dyDescent="0.25">
      <c r="A133" s="72">
        <v>2015.8333333333301</v>
      </c>
      <c r="B133" s="72">
        <v>89.879911371215698</v>
      </c>
      <c r="C133" s="72">
        <v>82.151793069352294</v>
      </c>
      <c r="D133" s="72">
        <v>15581.0729111075</v>
      </c>
    </row>
    <row r="134" spans="1:4" x14ac:dyDescent="0.25">
      <c r="A134" s="72">
        <v>2015.9166666666699</v>
      </c>
      <c r="B134" s="72">
        <v>89.945224211015002</v>
      </c>
      <c r="C134" s="72">
        <v>82.265557287198405</v>
      </c>
      <c r="D134" s="72">
        <v>16007.8937869127</v>
      </c>
    </row>
    <row r="135" spans="1:4" x14ac:dyDescent="0.25">
      <c r="A135" s="72">
        <v>2016</v>
      </c>
      <c r="B135" s="72">
        <v>90.569002706258203</v>
      </c>
      <c r="C135" s="72">
        <v>82.980403728547699</v>
      </c>
      <c r="D135" s="72">
        <v>15785.1617695819</v>
      </c>
    </row>
    <row r="136" spans="1:4" x14ac:dyDescent="0.25">
      <c r="A136" s="72">
        <v>2016.0833333333301</v>
      </c>
      <c r="B136" s="72">
        <v>90.727179530955297</v>
      </c>
      <c r="C136" s="72">
        <v>83.209485298137295</v>
      </c>
      <c r="D136" s="72">
        <v>16386.610973321898</v>
      </c>
    </row>
    <row r="137" spans="1:4" x14ac:dyDescent="0.25">
      <c r="A137" s="72">
        <v>2016.1666666666699</v>
      </c>
      <c r="B137" s="72">
        <v>91.112273927403393</v>
      </c>
      <c r="C137" s="72">
        <v>83.370354834176098</v>
      </c>
      <c r="D137" s="72">
        <v>16428.686465213301</v>
      </c>
    </row>
    <row r="138" spans="1:4" x14ac:dyDescent="0.25">
      <c r="A138" s="72">
        <v>2016.25</v>
      </c>
      <c r="B138" s="72">
        <v>91.537825345133598</v>
      </c>
      <c r="C138" s="72">
        <v>83.756814714017807</v>
      </c>
      <c r="D138" s="72">
        <v>17198.866253077998</v>
      </c>
    </row>
    <row r="139" spans="1:4" x14ac:dyDescent="0.25">
      <c r="A139" s="72">
        <v>2016.3333333333301</v>
      </c>
      <c r="B139" s="72">
        <v>91.9698513479062</v>
      </c>
      <c r="C139" s="72">
        <v>84.019781861100796</v>
      </c>
      <c r="D139" s="72">
        <v>17278.3047257939</v>
      </c>
    </row>
    <row r="140" spans="1:4" x14ac:dyDescent="0.25">
      <c r="A140" s="72">
        <v>2016.4166666666699</v>
      </c>
      <c r="B140" s="72">
        <v>92.510168342799602</v>
      </c>
      <c r="C140" s="72">
        <v>84.4876268962024</v>
      </c>
      <c r="D140" s="72">
        <v>17952.7846912606</v>
      </c>
    </row>
    <row r="141" spans="1:4" x14ac:dyDescent="0.25">
      <c r="A141" s="72">
        <v>2016.5</v>
      </c>
      <c r="B141" s="72">
        <v>93.111036741912201</v>
      </c>
      <c r="C141" s="72">
        <v>84.988171483579507</v>
      </c>
      <c r="D141" s="72">
        <v>18472.982237156801</v>
      </c>
    </row>
    <row r="142" spans="1:4" x14ac:dyDescent="0.25">
      <c r="A142" s="72">
        <v>2016.5833333333301</v>
      </c>
      <c r="B142" s="72">
        <v>93.794791120092796</v>
      </c>
      <c r="C142" s="72">
        <v>85.590201916104803</v>
      </c>
      <c r="D142" s="72">
        <v>18871.325222340402</v>
      </c>
    </row>
    <row r="143" spans="1:4" x14ac:dyDescent="0.25">
      <c r="A143" s="72">
        <v>2016.6666666666699</v>
      </c>
      <c r="B143" s="72">
        <v>94.654429947323393</v>
      </c>
      <c r="C143" s="72">
        <v>86.193173946724698</v>
      </c>
      <c r="D143" s="72">
        <v>19095.2548742865</v>
      </c>
    </row>
    <row r="144" spans="1:4" x14ac:dyDescent="0.25">
      <c r="A144" s="72">
        <v>2016.75</v>
      </c>
      <c r="B144" s="72">
        <v>94.573658427959799</v>
      </c>
      <c r="C144" s="72">
        <v>86.136303589309094</v>
      </c>
      <c r="D144" s="72">
        <v>18565.0676425239</v>
      </c>
    </row>
    <row r="145" spans="1:4" x14ac:dyDescent="0.25">
      <c r="A145" s="72">
        <v>2016.8333333333301</v>
      </c>
      <c r="B145" s="72">
        <v>95.191402734231403</v>
      </c>
      <c r="C145" s="72">
        <v>86.534427065907494</v>
      </c>
      <c r="D145" s="72">
        <v>18848.260643812398</v>
      </c>
    </row>
    <row r="146" spans="1:4" x14ac:dyDescent="0.25">
      <c r="A146" s="72">
        <v>2016.9166666666699</v>
      </c>
      <c r="B146" s="72">
        <v>96.005830289124802</v>
      </c>
      <c r="C146" s="72">
        <v>86.984839287927699</v>
      </c>
      <c r="D146" s="72">
        <v>19573.827069836701</v>
      </c>
    </row>
    <row r="147" spans="1:4" x14ac:dyDescent="0.25">
      <c r="A147" s="72">
        <v>2017</v>
      </c>
      <c r="B147" s="72">
        <v>96.314927721346706</v>
      </c>
      <c r="C147" s="72">
        <v>86.973998608548698</v>
      </c>
      <c r="D147" s="72">
        <v>20081.441140387298</v>
      </c>
    </row>
    <row r="148" spans="1:4" x14ac:dyDescent="0.25">
      <c r="A148" s="72">
        <v>2017.0833333333301</v>
      </c>
      <c r="B148" s="72">
        <v>96.748043218762803</v>
      </c>
      <c r="C148" s="72">
        <v>87.232350551464094</v>
      </c>
      <c r="D148" s="72">
        <v>20188.0435228694</v>
      </c>
    </row>
    <row r="149" spans="1:4" x14ac:dyDescent="0.25">
      <c r="A149" s="72">
        <v>2017.1666666666699</v>
      </c>
      <c r="B149" s="72">
        <v>97.888903271459995</v>
      </c>
      <c r="C149" s="72">
        <v>88.199181086866602</v>
      </c>
      <c r="D149" s="72">
        <v>20227.360514919601</v>
      </c>
    </row>
    <row r="150" spans="1:4" x14ac:dyDescent="0.25">
      <c r="A150" s="72">
        <v>2017.25</v>
      </c>
      <c r="B150" s="72">
        <v>98.218773378069997</v>
      </c>
      <c r="C150" s="72">
        <v>88.615586202359395</v>
      </c>
      <c r="D150" s="72">
        <v>19947.166667915299</v>
      </c>
    </row>
    <row r="151" spans="1:4" x14ac:dyDescent="0.25">
      <c r="A151" s="72">
        <v>2017.3333333333301</v>
      </c>
      <c r="B151" s="72">
        <v>99.058353807914798</v>
      </c>
      <c r="C151" s="72">
        <v>89.489598194100907</v>
      </c>
      <c r="D151" s="72">
        <v>20224.6884143346</v>
      </c>
    </row>
    <row r="152" spans="1:4" x14ac:dyDescent="0.25">
      <c r="A152" s="72">
        <v>2017.4166666666699</v>
      </c>
      <c r="B152" s="72">
        <v>99.780857643248595</v>
      </c>
      <c r="C152" s="72">
        <v>89.941778978132405</v>
      </c>
      <c r="D152" s="72">
        <v>20491.264778061901</v>
      </c>
    </row>
    <row r="153" spans="1:4" x14ac:dyDescent="0.25">
      <c r="A153" s="72">
        <v>2017.5</v>
      </c>
      <c r="B153" s="72">
        <v>100.1749380439</v>
      </c>
      <c r="C153" s="72">
        <v>90.452982615473701</v>
      </c>
      <c r="D153" s="72">
        <v>19925.143849274598</v>
      </c>
    </row>
    <row r="154" spans="1:4" x14ac:dyDescent="0.25">
      <c r="A154" s="72">
        <v>2017.5833333333301</v>
      </c>
      <c r="B154" s="72">
        <v>101.02641946851099</v>
      </c>
      <c r="C154" s="72">
        <v>91.003022399030002</v>
      </c>
      <c r="D154" s="72">
        <v>19797.928003556499</v>
      </c>
    </row>
    <row r="155" spans="1:4" x14ac:dyDescent="0.25">
      <c r="A155" s="72">
        <v>2017.6666666666699</v>
      </c>
      <c r="B155" s="72">
        <v>101.542669945585</v>
      </c>
      <c r="C155" s="72">
        <v>91.204952978688695</v>
      </c>
      <c r="D155" s="72">
        <v>19781.888376037699</v>
      </c>
    </row>
    <row r="156" spans="1:4" x14ac:dyDescent="0.25">
      <c r="A156" s="72">
        <v>2017.75</v>
      </c>
      <c r="B156" s="72">
        <v>102.352039423721</v>
      </c>
      <c r="C156" s="72">
        <v>91.919479588072804</v>
      </c>
      <c r="D156" s="72">
        <v>20202.9639875789</v>
      </c>
    </row>
    <row r="157" spans="1:4" x14ac:dyDescent="0.25">
      <c r="A157" s="72">
        <v>2017.8333333333301</v>
      </c>
      <c r="B157" s="72">
        <v>103.070346160477</v>
      </c>
      <c r="C157" s="72">
        <v>92.305451808951702</v>
      </c>
      <c r="D157" s="72">
        <v>20442.8840442582</v>
      </c>
    </row>
    <row r="158" spans="1:4" x14ac:dyDescent="0.25">
      <c r="A158" s="72">
        <v>2017.9166666666699</v>
      </c>
      <c r="B158" s="72">
        <v>103.93710602913001</v>
      </c>
      <c r="C158" s="72">
        <v>92.944106166013796</v>
      </c>
      <c r="D158" s="72">
        <v>20601.036294740501</v>
      </c>
    </row>
    <row r="159" spans="1:4" x14ac:dyDescent="0.25">
      <c r="A159" s="72">
        <v>2018</v>
      </c>
      <c r="B159" s="72">
        <v>104.890287721908</v>
      </c>
      <c r="C159" s="72">
        <v>93.478448439541907</v>
      </c>
      <c r="D159" s="72">
        <v>19429.947924410601</v>
      </c>
    </row>
    <row r="160" spans="1:4" x14ac:dyDescent="0.25">
      <c r="A160" s="72">
        <v>2018.0833333333301</v>
      </c>
      <c r="B160" s="72">
        <v>105.95457835185</v>
      </c>
      <c r="C160" s="72">
        <v>94.455190027990994</v>
      </c>
      <c r="D160" s="72">
        <v>18948.259811486099</v>
      </c>
    </row>
    <row r="161" spans="1:4" x14ac:dyDescent="0.25">
      <c r="A161" s="72">
        <v>2018.1666666666699</v>
      </c>
      <c r="B161" s="72">
        <v>106.229856297569</v>
      </c>
      <c r="C161" s="72">
        <v>94.962097011127995</v>
      </c>
      <c r="D161" s="72">
        <v>19031.823381152601</v>
      </c>
    </row>
    <row r="162" spans="1:4" x14ac:dyDescent="0.25">
      <c r="A162" s="72">
        <v>2018.25</v>
      </c>
      <c r="B162" s="72">
        <v>106.96754913436</v>
      </c>
      <c r="C162" s="72">
        <v>95.131246777913802</v>
      </c>
      <c r="D162" s="72">
        <v>18547.6673464417</v>
      </c>
    </row>
    <row r="163" spans="1:4" x14ac:dyDescent="0.25">
      <c r="A163" s="72">
        <v>2018.3333333333301</v>
      </c>
      <c r="B163" s="72">
        <v>107.91998637064199</v>
      </c>
      <c r="C163" s="72">
        <v>95.746759779590306</v>
      </c>
      <c r="D163" s="72">
        <v>18525.594060396699</v>
      </c>
    </row>
    <row r="164" spans="1:4" x14ac:dyDescent="0.25">
      <c r="A164" s="72">
        <v>2018.4166666666699</v>
      </c>
      <c r="B164" s="72">
        <v>108.64846459500799</v>
      </c>
      <c r="C164" s="72">
        <v>96.340803612145294</v>
      </c>
      <c r="D164" s="72">
        <v>18558.823997588599</v>
      </c>
    </row>
    <row r="165" spans="1:4" x14ac:dyDescent="0.25">
      <c r="A165" s="72">
        <v>2018.5</v>
      </c>
      <c r="B165" s="72">
        <v>109.17978400763501</v>
      </c>
      <c r="C165" s="72">
        <v>96.514931401165398</v>
      </c>
      <c r="D165" s="72">
        <v>18418.5294467895</v>
      </c>
    </row>
    <row r="166" spans="1:4" x14ac:dyDescent="0.25">
      <c r="A166" s="72">
        <v>2018.5833333333301</v>
      </c>
      <c r="B166" s="72">
        <v>110.55120508748701</v>
      </c>
      <c r="C166" s="72">
        <v>97.430145739354998</v>
      </c>
      <c r="D166" s="72">
        <v>18442.945597248901</v>
      </c>
    </row>
    <row r="167" spans="1:4" x14ac:dyDescent="0.25">
      <c r="A167" s="72">
        <v>2018.6666666666699</v>
      </c>
      <c r="B167" s="72">
        <v>110.991373118716</v>
      </c>
      <c r="C167" s="72">
        <v>97.901831224789703</v>
      </c>
      <c r="D167" s="72">
        <v>17921.636600746799</v>
      </c>
    </row>
    <row r="168" spans="1:4" x14ac:dyDescent="0.25">
      <c r="A168" s="72">
        <v>2018.75</v>
      </c>
      <c r="B168" s="72">
        <v>111.542904153409</v>
      </c>
      <c r="C168" s="72">
        <v>98.177615625691303</v>
      </c>
      <c r="D168" s="72">
        <v>17703.058860939502</v>
      </c>
    </row>
    <row r="169" spans="1:4" x14ac:dyDescent="0.25">
      <c r="A169" s="72">
        <v>2018.8333333333301</v>
      </c>
      <c r="B169" s="72">
        <v>112.80806345732</v>
      </c>
      <c r="C169" s="72">
        <v>98.857415481267793</v>
      </c>
      <c r="D169" s="72">
        <v>17398.428163693399</v>
      </c>
    </row>
    <row r="170" spans="1:4" x14ac:dyDescent="0.25">
      <c r="A170" s="72">
        <v>2018.9166666666699</v>
      </c>
      <c r="B170" s="72">
        <v>112.670418174419</v>
      </c>
      <c r="C170" s="72">
        <v>99.043610724535498</v>
      </c>
      <c r="D170" s="72">
        <v>16722.580868851299</v>
      </c>
    </row>
    <row r="171" spans="1:4" x14ac:dyDescent="0.25">
      <c r="A171" s="72">
        <v>2019</v>
      </c>
      <c r="B171" s="72">
        <v>113.908603220377</v>
      </c>
      <c r="C171" s="72">
        <v>99.386337281512695</v>
      </c>
      <c r="D171" s="72">
        <v>17450.868992776701</v>
      </c>
    </row>
    <row r="172" spans="1:4" x14ac:dyDescent="0.25">
      <c r="A172" s="72">
        <v>2019.0833333333301</v>
      </c>
      <c r="B172" s="72">
        <v>113.92333072446</v>
      </c>
      <c r="C172" s="72">
        <v>99.032713251168801</v>
      </c>
      <c r="D172" s="72">
        <v>17672.126352981701</v>
      </c>
    </row>
    <row r="173" spans="1:4" x14ac:dyDescent="0.25">
      <c r="A173" s="72">
        <v>2019.1666666666699</v>
      </c>
      <c r="B173" s="72">
        <v>114.445691563236</v>
      </c>
      <c r="C173" s="72">
        <v>99.154719980872898</v>
      </c>
      <c r="D173" s="72">
        <v>17842.348936467301</v>
      </c>
    </row>
    <row r="174" spans="1:4" x14ac:dyDescent="0.25">
      <c r="A174" s="72">
        <v>2019.25</v>
      </c>
      <c r="B174" s="72">
        <v>114.95082256097101</v>
      </c>
      <c r="C174" s="72">
        <v>99.553722584833594</v>
      </c>
      <c r="D174" s="72">
        <v>18139.605674832201</v>
      </c>
    </row>
    <row r="175" spans="1:4" x14ac:dyDescent="0.25">
      <c r="A175" s="72">
        <v>2019.3333333333301</v>
      </c>
      <c r="B175" s="72">
        <v>115.627744544156</v>
      </c>
      <c r="C175" s="72">
        <v>99.856078697156093</v>
      </c>
      <c r="D175" s="72">
        <v>18563.660509105001</v>
      </c>
    </row>
    <row r="176" spans="1:4" x14ac:dyDescent="0.25">
      <c r="A176" s="72">
        <v>2019.4166666666699</v>
      </c>
      <c r="B176" s="72">
        <v>116.096334321518</v>
      </c>
      <c r="C176" s="72">
        <v>100.315683911251</v>
      </c>
      <c r="D176" s="72">
        <v>18205.2479868431</v>
      </c>
    </row>
    <row r="177" spans="1:4" x14ac:dyDescent="0.25">
      <c r="A177" s="72">
        <v>2019.5</v>
      </c>
      <c r="B177" s="72">
        <v>116.859703138554</v>
      </c>
      <c r="C177" s="72">
        <v>100.902577728681</v>
      </c>
      <c r="D177" s="72">
        <v>18552.140804770799</v>
      </c>
    </row>
    <row r="178" spans="1:4" x14ac:dyDescent="0.25">
      <c r="A178" s="72">
        <v>2019.5833333333301</v>
      </c>
      <c r="B178" s="72">
        <v>116.81617804774601</v>
      </c>
      <c r="C178" s="72">
        <v>100.311036588058</v>
      </c>
      <c r="D178" s="72">
        <v>18403.770151490298</v>
      </c>
    </row>
    <row r="179" spans="1:4" x14ac:dyDescent="0.25">
      <c r="A179" s="72">
        <v>2019.6666666666699</v>
      </c>
      <c r="B179" s="72">
        <v>117.791822294906</v>
      </c>
      <c r="C179" s="72">
        <v>101.145675061164</v>
      </c>
      <c r="D179" s="72">
        <v>18428.016438277999</v>
      </c>
    </row>
    <row r="180" spans="1:4" x14ac:dyDescent="0.25">
      <c r="A180" s="72">
        <v>2019.75</v>
      </c>
      <c r="B180" s="72">
        <v>118.524219679975</v>
      </c>
      <c r="C180" s="72">
        <v>101.608917510322</v>
      </c>
      <c r="D180" s="72">
        <v>18138.418018290999</v>
      </c>
    </row>
    <row r="181" spans="1:4" x14ac:dyDescent="0.25">
      <c r="A181" s="72">
        <v>2019.8333333333301</v>
      </c>
      <c r="B181" s="72">
        <v>119.361325464213</v>
      </c>
      <c r="C181" s="72">
        <v>102.08923059761599</v>
      </c>
      <c r="D181" s="72">
        <v>18470.5906444141</v>
      </c>
    </row>
    <row r="182" spans="1:4" x14ac:dyDescent="0.25">
      <c r="A182" s="72">
        <v>2019.9166666666699</v>
      </c>
      <c r="B182" s="72">
        <v>119.98126829208999</v>
      </c>
      <c r="C182" s="72">
        <v>102.71382457116</v>
      </c>
      <c r="D182" s="72">
        <v>18387.053798414599</v>
      </c>
    </row>
    <row r="183" spans="1:4" x14ac:dyDescent="0.25">
      <c r="A183" s="72">
        <v>2020</v>
      </c>
      <c r="B183" s="72">
        <v>121.072958453887</v>
      </c>
      <c r="C183" s="72">
        <v>103.59733770511301</v>
      </c>
      <c r="D183" s="72">
        <v>18928.958191063099</v>
      </c>
    </row>
    <row r="184" spans="1:4" x14ac:dyDescent="0.25">
      <c r="A184" s="72">
        <v>2020.0833333333301</v>
      </c>
      <c r="B184" s="72">
        <v>121.450201778626</v>
      </c>
      <c r="C184" s="72">
        <v>104.096961600125</v>
      </c>
      <c r="D184" s="72">
        <v>18911.501340245701</v>
      </c>
    </row>
    <row r="185" spans="1:4" x14ac:dyDescent="0.25">
      <c r="A185" s="72">
        <v>2020.1666666666699</v>
      </c>
      <c r="B185" s="72">
        <v>122.50064991403001</v>
      </c>
      <c r="C185" s="72">
        <v>104.676784586403</v>
      </c>
      <c r="D185" s="72">
        <v>19215.046082357101</v>
      </c>
    </row>
    <row r="186" spans="1:4" x14ac:dyDescent="0.25">
      <c r="A186" s="72">
        <v>2020.25</v>
      </c>
      <c r="B186" s="72">
        <v>123.358199814969</v>
      </c>
      <c r="C186" s="72">
        <v>105.42709287448901</v>
      </c>
      <c r="D186" s="72">
        <v>19431.0175876543</v>
      </c>
    </row>
    <row r="187" spans="1:4" x14ac:dyDescent="0.25">
      <c r="A187" s="72">
        <v>2020.3333333333301</v>
      </c>
      <c r="B187" s="72">
        <v>124.487475508247</v>
      </c>
      <c r="C187" s="72">
        <v>106.141332611026</v>
      </c>
      <c r="D187" s="72">
        <v>19160.664813795502</v>
      </c>
    </row>
    <row r="188" spans="1:4" x14ac:dyDescent="0.25">
      <c r="A188" s="72">
        <v>2020.4166666666699</v>
      </c>
      <c r="B188" s="72">
        <v>124.962085413137</v>
      </c>
      <c r="C188" s="72">
        <v>106.304979427411</v>
      </c>
      <c r="D188" s="72">
        <v>18834.3312531337</v>
      </c>
    </row>
    <row r="189" spans="1:4" x14ac:dyDescent="0.25">
      <c r="A189" s="72">
        <v>2020.5</v>
      </c>
      <c r="B189" s="72">
        <v>125.509356116418</v>
      </c>
      <c r="C189" s="72">
        <v>106.45690387784499</v>
      </c>
      <c r="D189" s="72">
        <v>19248.9676285491</v>
      </c>
    </row>
    <row r="190" spans="1:4" x14ac:dyDescent="0.25">
      <c r="A190" s="72">
        <v>2020.5833333333301</v>
      </c>
      <c r="B190" s="72">
        <v>126.428545745763</v>
      </c>
      <c r="C190" s="72">
        <v>107.81388614951</v>
      </c>
      <c r="D190" s="72">
        <v>19570.135337129999</v>
      </c>
    </row>
    <row r="191" spans="1:4" x14ac:dyDescent="0.25">
      <c r="A191" s="72">
        <v>2020.6666666666699</v>
      </c>
      <c r="B191" s="72">
        <v>127.85771724476</v>
      </c>
      <c r="C191" s="72">
        <v>108.675027146429</v>
      </c>
      <c r="D191" s="72">
        <v>20091.643161447999</v>
      </c>
    </row>
    <row r="192" spans="1:4" x14ac:dyDescent="0.25">
      <c r="A192" s="72">
        <v>2020.75</v>
      </c>
      <c r="B192" s="72">
        <v>129.30526358580801</v>
      </c>
      <c r="C192" s="72">
        <v>109.437464751435</v>
      </c>
      <c r="D192" s="72">
        <v>20600.9335207841</v>
      </c>
    </row>
    <row r="193" spans="1:4" x14ac:dyDescent="0.25">
      <c r="A193" s="72">
        <v>2020.8333333333301</v>
      </c>
      <c r="B193" s="72">
        <v>129.98928662672901</v>
      </c>
      <c r="C193" s="72">
        <v>110.26144130098299</v>
      </c>
      <c r="D193" s="72">
        <v>20294.813619328201</v>
      </c>
    </row>
    <row r="194" spans="1:4" x14ac:dyDescent="0.25">
      <c r="A194" s="72">
        <v>2020.9166666666699</v>
      </c>
      <c r="B194" s="72">
        <v>130.05066149223899</v>
      </c>
      <c r="C194" s="72">
        <v>110.434913139952</v>
      </c>
      <c r="D194" s="72">
        <v>20675.1445705019</v>
      </c>
    </row>
    <row r="195" spans="1:4" x14ac:dyDescent="0.25">
      <c r="A195" s="72">
        <v>2021</v>
      </c>
      <c r="B195" s="72">
        <v>132.39721282750801</v>
      </c>
      <c r="C195" s="72">
        <v>111.687636343146</v>
      </c>
      <c r="D195" s="72">
        <v>27426.539319767799</v>
      </c>
    </row>
    <row r="196" spans="1:4" x14ac:dyDescent="0.25">
      <c r="A196" s="72">
        <v>2021.0833333333301</v>
      </c>
      <c r="B196" s="72">
        <v>134.02300714533999</v>
      </c>
      <c r="C196" s="72">
        <v>112.754209124483</v>
      </c>
      <c r="D196" s="72">
        <v>20213.033019818198</v>
      </c>
    </row>
    <row r="197" spans="1:4" x14ac:dyDescent="0.25">
      <c r="A197" s="74">
        <v>2021.1666666666699</v>
      </c>
      <c r="B197" s="74">
        <v>136.31472529253</v>
      </c>
      <c r="C197" s="74">
        <v>114.372394471916</v>
      </c>
      <c r="D197" s="74">
        <v>24554.706273885498</v>
      </c>
    </row>
  </sheetData>
  <mergeCells count="2">
    <mergeCell ref="A1:D1"/>
    <mergeCell ref="F1:G1"/>
  </mergeCells>
  <pageMargins left="0.7" right="0.7" top="0.75" bottom="0.75" header="0.3" footer="0.3"/>
  <pageSetup paperSize="9" orientation="portrait" horizontalDpi="300" verticalDpi="30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E38"/>
  <sheetViews>
    <sheetView workbookViewId="0">
      <selection sqref="A1:B1"/>
    </sheetView>
  </sheetViews>
  <sheetFormatPr defaultRowHeight="15" x14ac:dyDescent="0.25"/>
  <cols>
    <col min="1" max="1" width="7.7109375" customWidth="1"/>
    <col min="2" max="2" width="28.7109375" customWidth="1"/>
    <col min="4" max="4" width="12.7109375" customWidth="1"/>
    <col min="5" max="5" width="28.7109375" customWidth="1"/>
  </cols>
  <sheetData>
    <row r="1" spans="1:5" ht="15.75" x14ac:dyDescent="0.25">
      <c r="A1" s="190" t="s">
        <v>52</v>
      </c>
      <c r="B1" s="191"/>
      <c r="D1" s="190" t="s">
        <v>53</v>
      </c>
      <c r="E1" s="191"/>
    </row>
    <row r="2" spans="1:5" x14ac:dyDescent="0.25">
      <c r="A2" s="9" t="s">
        <v>51</v>
      </c>
      <c r="B2" s="9" t="s">
        <v>119</v>
      </c>
      <c r="D2" s="16" t="s">
        <v>54</v>
      </c>
      <c r="E2" s="10" t="s">
        <v>22</v>
      </c>
    </row>
    <row r="3" spans="1:5" x14ac:dyDescent="0.25">
      <c r="A3" s="76">
        <v>2012</v>
      </c>
      <c r="B3" s="76">
        <v>107.2</v>
      </c>
      <c r="D3" s="16" t="s">
        <v>55</v>
      </c>
      <c r="E3" s="11"/>
    </row>
    <row r="4" spans="1:5" x14ac:dyDescent="0.25">
      <c r="A4" s="75">
        <v>2012.25</v>
      </c>
      <c r="B4" s="75">
        <v>109.7</v>
      </c>
      <c r="D4" s="16" t="s">
        <v>56</v>
      </c>
      <c r="E4" s="11" t="s">
        <v>120</v>
      </c>
    </row>
    <row r="5" spans="1:5" x14ac:dyDescent="0.25">
      <c r="A5" s="75">
        <v>2012.5</v>
      </c>
      <c r="B5" s="75">
        <v>106.4</v>
      </c>
      <c r="D5" s="16" t="s">
        <v>58</v>
      </c>
      <c r="E5" s="12"/>
    </row>
    <row r="6" spans="1:5" x14ac:dyDescent="0.25">
      <c r="A6" s="75">
        <v>2012.75</v>
      </c>
      <c r="B6" s="75">
        <v>106.9</v>
      </c>
    </row>
    <row r="7" spans="1:5" x14ac:dyDescent="0.25">
      <c r="A7" s="75">
        <v>2013</v>
      </c>
      <c r="B7" s="75">
        <v>109.7</v>
      </c>
      <c r="D7" s="17" t="str">
        <f>HYPERLINK("#'OVERZICHT'!A1", "Link naar overzicht")</f>
        <v>Link naar overzicht</v>
      </c>
    </row>
    <row r="8" spans="1:5" x14ac:dyDescent="0.25">
      <c r="A8" s="75">
        <v>2013.25</v>
      </c>
      <c r="B8" s="75">
        <v>104.2</v>
      </c>
    </row>
    <row r="9" spans="1:5" x14ac:dyDescent="0.25">
      <c r="A9" s="75">
        <v>2013.5</v>
      </c>
      <c r="B9" s="75">
        <v>103.1</v>
      </c>
    </row>
    <row r="10" spans="1:5" x14ac:dyDescent="0.25">
      <c r="A10" s="75">
        <v>2013.75</v>
      </c>
      <c r="B10" s="75">
        <v>102.8</v>
      </c>
    </row>
    <row r="11" spans="1:5" x14ac:dyDescent="0.25">
      <c r="A11" s="75">
        <v>2014</v>
      </c>
      <c r="B11" s="75">
        <v>98.7</v>
      </c>
    </row>
    <row r="12" spans="1:5" x14ac:dyDescent="0.25">
      <c r="A12" s="75">
        <v>2014.25</v>
      </c>
      <c r="B12" s="75">
        <v>100.4</v>
      </c>
    </row>
    <row r="13" spans="1:5" x14ac:dyDescent="0.25">
      <c r="A13" s="75">
        <v>2014.5</v>
      </c>
      <c r="B13" s="75">
        <v>102.7</v>
      </c>
    </row>
    <row r="14" spans="1:5" x14ac:dyDescent="0.25">
      <c r="A14" s="75">
        <v>2014.75</v>
      </c>
      <c r="B14" s="75">
        <v>101.1</v>
      </c>
    </row>
    <row r="15" spans="1:5" x14ac:dyDescent="0.25">
      <c r="A15" s="75">
        <v>2015</v>
      </c>
      <c r="B15" s="75">
        <v>101.1</v>
      </c>
    </row>
    <row r="16" spans="1:5" x14ac:dyDescent="0.25">
      <c r="A16" s="75">
        <v>2015.25</v>
      </c>
      <c r="B16" s="75">
        <v>102.9</v>
      </c>
    </row>
    <row r="17" spans="1:2" x14ac:dyDescent="0.25">
      <c r="A17" s="75">
        <v>2015.5</v>
      </c>
      <c r="B17" s="75">
        <v>98.1</v>
      </c>
    </row>
    <row r="18" spans="1:2" x14ac:dyDescent="0.25">
      <c r="A18" s="75">
        <v>2015.75</v>
      </c>
      <c r="B18" s="75">
        <v>97.8</v>
      </c>
    </row>
    <row r="19" spans="1:2" x14ac:dyDescent="0.25">
      <c r="A19" s="75">
        <v>2016</v>
      </c>
      <c r="B19" s="75">
        <v>97.3</v>
      </c>
    </row>
    <row r="20" spans="1:2" x14ac:dyDescent="0.25">
      <c r="A20" s="75">
        <v>2016.25</v>
      </c>
      <c r="B20" s="75">
        <v>99.3</v>
      </c>
    </row>
    <row r="21" spans="1:2" x14ac:dyDescent="0.25">
      <c r="A21" s="75">
        <v>2016.5</v>
      </c>
      <c r="B21" s="75">
        <v>101.7</v>
      </c>
    </row>
    <row r="22" spans="1:2" x14ac:dyDescent="0.25">
      <c r="A22" s="75">
        <v>2016.75</v>
      </c>
      <c r="B22" s="75">
        <v>101.7</v>
      </c>
    </row>
    <row r="23" spans="1:2" x14ac:dyDescent="0.25">
      <c r="A23" s="75">
        <v>2017</v>
      </c>
      <c r="B23" s="75">
        <v>103.3</v>
      </c>
    </row>
    <row r="24" spans="1:2" x14ac:dyDescent="0.25">
      <c r="A24" s="75">
        <v>2017.25</v>
      </c>
      <c r="B24" s="75">
        <v>106.7</v>
      </c>
    </row>
    <row r="25" spans="1:2" x14ac:dyDescent="0.25">
      <c r="A25" s="75">
        <v>2017.5</v>
      </c>
      <c r="B25" s="75">
        <v>105.6</v>
      </c>
    </row>
    <row r="26" spans="1:2" x14ac:dyDescent="0.25">
      <c r="A26" s="75">
        <v>2017.75</v>
      </c>
      <c r="B26" s="75">
        <v>109.4</v>
      </c>
    </row>
    <row r="27" spans="1:2" x14ac:dyDescent="0.25">
      <c r="A27" s="75">
        <v>2018</v>
      </c>
      <c r="B27" s="75">
        <v>111.9</v>
      </c>
    </row>
    <row r="28" spans="1:2" x14ac:dyDescent="0.25">
      <c r="A28" s="75">
        <v>2018.25</v>
      </c>
      <c r="B28" s="75">
        <v>112.7</v>
      </c>
    </row>
    <row r="29" spans="1:2" x14ac:dyDescent="0.25">
      <c r="A29" s="75">
        <v>2018.5</v>
      </c>
      <c r="B29" s="75">
        <v>115.7</v>
      </c>
    </row>
    <row r="30" spans="1:2" x14ac:dyDescent="0.25">
      <c r="A30" s="75">
        <v>2018.75</v>
      </c>
      <c r="B30" s="75">
        <v>121.3</v>
      </c>
    </row>
    <row r="31" spans="1:2" x14ac:dyDescent="0.25">
      <c r="A31" s="75">
        <v>2019</v>
      </c>
      <c r="B31" s="75">
        <v>122</v>
      </c>
    </row>
    <row r="32" spans="1:2" x14ac:dyDescent="0.25">
      <c r="A32" s="75">
        <v>2019.25</v>
      </c>
      <c r="B32" s="75">
        <v>120.5</v>
      </c>
    </row>
    <row r="33" spans="1:2" x14ac:dyDescent="0.25">
      <c r="A33" s="75">
        <v>2019.5</v>
      </c>
      <c r="B33" s="75">
        <v>124.4</v>
      </c>
    </row>
    <row r="34" spans="1:2" x14ac:dyDescent="0.25">
      <c r="A34" s="75">
        <v>2019.75</v>
      </c>
      <c r="B34" s="75">
        <v>128.19999999999999</v>
      </c>
    </row>
    <row r="35" spans="1:2" x14ac:dyDescent="0.25">
      <c r="A35" s="75">
        <v>2020</v>
      </c>
      <c r="B35" s="75">
        <v>127.9</v>
      </c>
    </row>
    <row r="36" spans="1:2" x14ac:dyDescent="0.25">
      <c r="A36" s="75">
        <v>2020.25</v>
      </c>
      <c r="B36" s="75">
        <v>129.30000000000001</v>
      </c>
    </row>
    <row r="37" spans="1:2" x14ac:dyDescent="0.25">
      <c r="A37" s="75">
        <v>2020.5</v>
      </c>
      <c r="B37" s="75">
        <v>128</v>
      </c>
    </row>
    <row r="38" spans="1:2" x14ac:dyDescent="0.25">
      <c r="A38" s="77">
        <v>2020.75</v>
      </c>
      <c r="B38" s="77">
        <v>132.6</v>
      </c>
    </row>
  </sheetData>
  <mergeCells count="2">
    <mergeCell ref="A1:B1"/>
    <mergeCell ref="D1:E1"/>
  </mergeCells>
  <pageMargins left="0.7" right="0.7" top="0.75" bottom="0.75" header="0.3" footer="0.3"/>
  <pageSetup paperSize="9" orientation="portrait" horizontalDpi="300" verticalDpi="30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dimension ref="A1:F29"/>
  <sheetViews>
    <sheetView workbookViewId="0">
      <selection sqref="A1:C1"/>
    </sheetView>
  </sheetViews>
  <sheetFormatPr defaultRowHeight="15" x14ac:dyDescent="0.25"/>
  <cols>
    <col min="1" max="1" width="5.7109375" customWidth="1"/>
    <col min="2" max="2" width="4.7109375" customWidth="1"/>
    <col min="3" max="3" width="6.7109375" customWidth="1"/>
    <col min="5" max="5" width="12.7109375" customWidth="1"/>
    <col min="6" max="6" width="36.7109375" customWidth="1"/>
  </cols>
  <sheetData>
    <row r="1" spans="1:6" ht="15.75" x14ac:dyDescent="0.25">
      <c r="A1" s="190" t="s">
        <v>52</v>
      </c>
      <c r="B1" s="191"/>
      <c r="C1" s="191"/>
      <c r="E1" s="190" t="s">
        <v>53</v>
      </c>
      <c r="F1" s="191"/>
    </row>
    <row r="2" spans="1:6" x14ac:dyDescent="0.25">
      <c r="A2" s="9" t="s">
        <v>51</v>
      </c>
      <c r="B2" s="9" t="s">
        <v>47</v>
      </c>
      <c r="C2" s="9" t="s">
        <v>169</v>
      </c>
      <c r="E2" s="16" t="s">
        <v>54</v>
      </c>
      <c r="F2" s="10" t="s">
        <v>42</v>
      </c>
    </row>
    <row r="3" spans="1:6" x14ac:dyDescent="0.25">
      <c r="A3" s="157">
        <v>8.7799999999999994</v>
      </c>
      <c r="B3" s="157"/>
      <c r="C3" s="157">
        <v>10.4</v>
      </c>
      <c r="E3" s="16" t="s">
        <v>55</v>
      </c>
      <c r="F3" s="11" t="s">
        <v>170</v>
      </c>
    </row>
    <row r="4" spans="1:6" x14ac:dyDescent="0.25">
      <c r="A4" s="156">
        <v>11.51</v>
      </c>
      <c r="B4" s="156"/>
      <c r="C4" s="156">
        <v>6.5</v>
      </c>
      <c r="E4" s="16" t="s">
        <v>56</v>
      </c>
      <c r="F4" s="11" t="s">
        <v>171</v>
      </c>
    </row>
    <row r="5" spans="1:6" x14ac:dyDescent="0.25">
      <c r="A5" s="156">
        <v>13.34</v>
      </c>
      <c r="B5" s="156">
        <v>12.8</v>
      </c>
      <c r="C5" s="156"/>
      <c r="E5" s="16" t="s">
        <v>58</v>
      </c>
      <c r="F5" s="12"/>
    </row>
    <row r="6" spans="1:6" x14ac:dyDescent="0.25">
      <c r="A6" s="156">
        <v>13.9</v>
      </c>
      <c r="B6" s="156"/>
      <c r="C6" s="156">
        <v>4.5999999999999996</v>
      </c>
    </row>
    <row r="7" spans="1:6" x14ac:dyDescent="0.25">
      <c r="A7" s="156">
        <v>14.95</v>
      </c>
      <c r="B7" s="156"/>
      <c r="C7" s="156">
        <v>5.3</v>
      </c>
      <c r="E7" s="17" t="str">
        <f>HYPERLINK("#'OVERZICHT'!A1", "Link naar overzicht")</f>
        <v>Link naar overzicht</v>
      </c>
    </row>
    <row r="8" spans="1:6" x14ac:dyDescent="0.25">
      <c r="A8" s="156">
        <v>15.9</v>
      </c>
      <c r="B8" s="156"/>
      <c r="C8" s="156">
        <v>6.8</v>
      </c>
    </row>
    <row r="9" spans="1:6" x14ac:dyDescent="0.25">
      <c r="A9" s="156">
        <v>17.11</v>
      </c>
      <c r="B9" s="156">
        <v>10.7</v>
      </c>
      <c r="C9" s="156"/>
    </row>
    <row r="10" spans="1:6" x14ac:dyDescent="0.25">
      <c r="A10" s="156">
        <v>17.22</v>
      </c>
      <c r="B10" s="156"/>
      <c r="C10" s="156">
        <v>6.9</v>
      </c>
    </row>
    <row r="11" spans="1:6" x14ac:dyDescent="0.25">
      <c r="A11" s="156">
        <v>17.47</v>
      </c>
      <c r="B11" s="156"/>
      <c r="C11" s="156">
        <v>4.5</v>
      </c>
    </row>
    <row r="12" spans="1:6" x14ac:dyDescent="0.25">
      <c r="A12" s="156">
        <v>20.8</v>
      </c>
      <c r="B12" s="156"/>
      <c r="C12" s="156">
        <v>6.9</v>
      </c>
    </row>
    <row r="13" spans="1:6" x14ac:dyDescent="0.25">
      <c r="A13" s="156">
        <v>20.99</v>
      </c>
      <c r="B13" s="156"/>
      <c r="C13" s="156">
        <v>3.3</v>
      </c>
    </row>
    <row r="14" spans="1:6" x14ac:dyDescent="0.25">
      <c r="A14" s="156">
        <v>21.22</v>
      </c>
      <c r="B14" s="156"/>
      <c r="C14" s="156">
        <v>3.7</v>
      </c>
    </row>
    <row r="15" spans="1:6" x14ac:dyDescent="0.25">
      <c r="A15" s="156">
        <v>23.17</v>
      </c>
      <c r="B15" s="156"/>
      <c r="C15" s="156">
        <v>3.9</v>
      </c>
    </row>
    <row r="16" spans="1:6" x14ac:dyDescent="0.25">
      <c r="A16" s="156">
        <v>25.27</v>
      </c>
      <c r="B16" s="156"/>
      <c r="C16" s="156">
        <v>4.8</v>
      </c>
    </row>
    <row r="17" spans="1:3" x14ac:dyDescent="0.25">
      <c r="A17" s="156">
        <v>26.43</v>
      </c>
      <c r="B17" s="156">
        <v>6.2</v>
      </c>
      <c r="C17" s="156"/>
    </row>
    <row r="18" spans="1:3" x14ac:dyDescent="0.25">
      <c r="A18" s="156">
        <v>26.92</v>
      </c>
      <c r="B18" s="156"/>
      <c r="C18" s="156">
        <v>2.4</v>
      </c>
    </row>
    <row r="19" spans="1:3" x14ac:dyDescent="0.25">
      <c r="A19" s="156">
        <v>29.98</v>
      </c>
      <c r="B19" s="156">
        <v>4.2</v>
      </c>
      <c r="C19" s="156"/>
    </row>
    <row r="20" spans="1:3" x14ac:dyDescent="0.25">
      <c r="A20" s="156">
        <v>35.96</v>
      </c>
      <c r="B20" s="156">
        <v>1.7</v>
      </c>
      <c r="C20" s="156"/>
    </row>
    <row r="21" spans="1:3" x14ac:dyDescent="0.25">
      <c r="A21" s="156">
        <v>41.46</v>
      </c>
      <c r="B21" s="156"/>
      <c r="C21" s="156">
        <v>1.3</v>
      </c>
    </row>
    <row r="22" spans="1:3" x14ac:dyDescent="0.25">
      <c r="A22" s="156">
        <v>41.51</v>
      </c>
      <c r="B22" s="156"/>
      <c r="C22" s="156">
        <v>0.8</v>
      </c>
    </row>
    <row r="23" spans="1:3" x14ac:dyDescent="0.25">
      <c r="A23" s="156">
        <v>43.51</v>
      </c>
      <c r="B23" s="156"/>
      <c r="C23" s="156">
        <v>0.9</v>
      </c>
    </row>
    <row r="24" spans="1:3" x14ac:dyDescent="0.25">
      <c r="A24" s="156">
        <v>44.78</v>
      </c>
      <c r="B24" s="156"/>
      <c r="C24" s="156">
        <v>0.9</v>
      </c>
    </row>
    <row r="25" spans="1:3" x14ac:dyDescent="0.25">
      <c r="A25" s="156">
        <v>46.39</v>
      </c>
      <c r="B25" s="156"/>
      <c r="C25" s="156">
        <v>0.7</v>
      </c>
    </row>
    <row r="26" spans="1:3" x14ac:dyDescent="0.25">
      <c r="A26" s="156">
        <v>46.71</v>
      </c>
      <c r="B26" s="156">
        <v>0.8</v>
      </c>
      <c r="C26" s="156"/>
    </row>
    <row r="27" spans="1:3" x14ac:dyDescent="0.25">
      <c r="A27" s="156">
        <v>53.76</v>
      </c>
      <c r="B27" s="156"/>
      <c r="C27" s="156">
        <v>0.5</v>
      </c>
    </row>
    <row r="28" spans="1:3" x14ac:dyDescent="0.25">
      <c r="A28" s="156">
        <v>72.260000000000005</v>
      </c>
      <c r="B28" s="156"/>
      <c r="C28" s="156">
        <v>0.3</v>
      </c>
    </row>
    <row r="29" spans="1:3" x14ac:dyDescent="0.25">
      <c r="A29" s="158">
        <v>102.2</v>
      </c>
      <c r="B29" s="158"/>
      <c r="C29" s="158">
        <v>0.2</v>
      </c>
    </row>
  </sheetData>
  <mergeCells count="2">
    <mergeCell ref="A1:C1"/>
    <mergeCell ref="E1:F1"/>
  </mergeCells>
  <pageMargins left="0.7" right="0.7" top="0.75" bottom="0.75" header="0.3" footer="0.3"/>
  <pageSetup paperSize="9" orientation="portrait" horizontalDpi="300" verticalDpi="30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dimension ref="A1:I9"/>
  <sheetViews>
    <sheetView workbookViewId="0">
      <selection sqref="A1:F1"/>
    </sheetView>
  </sheetViews>
  <sheetFormatPr defaultRowHeight="15" x14ac:dyDescent="0.25"/>
  <cols>
    <col min="1" max="1" width="7.28515625" customWidth="1"/>
    <col min="2" max="2" width="7.7109375" customWidth="1"/>
    <col min="3" max="3" width="6.7109375" customWidth="1"/>
    <col min="4" max="4" width="9.7109375" customWidth="1"/>
    <col min="5" max="5" width="11.7109375" customWidth="1"/>
    <col min="6" max="6" width="14.7109375" customWidth="1"/>
    <col min="8" max="8" width="12.7109375" customWidth="1"/>
    <col min="9" max="9" width="24.7109375" customWidth="1"/>
  </cols>
  <sheetData>
    <row r="1" spans="1:9" ht="15.75" x14ac:dyDescent="0.25">
      <c r="A1" s="190" t="s">
        <v>52</v>
      </c>
      <c r="B1" s="191"/>
      <c r="C1" s="191"/>
      <c r="D1" s="191"/>
      <c r="E1" s="191"/>
      <c r="F1" s="191"/>
      <c r="H1" s="190" t="s">
        <v>53</v>
      </c>
      <c r="I1" s="191"/>
    </row>
    <row r="2" spans="1:9" x14ac:dyDescent="0.25">
      <c r="A2" s="9" t="s">
        <v>51</v>
      </c>
      <c r="B2" s="9" t="s">
        <v>70</v>
      </c>
      <c r="C2" s="9" t="s">
        <v>66</v>
      </c>
      <c r="D2" s="9" t="s">
        <v>73</v>
      </c>
      <c r="E2" s="9" t="s">
        <v>172</v>
      </c>
      <c r="F2" s="9" t="s">
        <v>173</v>
      </c>
      <c r="H2" s="16" t="s">
        <v>54</v>
      </c>
      <c r="I2" s="10" t="s">
        <v>43</v>
      </c>
    </row>
    <row r="3" spans="1:9" x14ac:dyDescent="0.25">
      <c r="A3" s="160">
        <v>2020</v>
      </c>
      <c r="B3" s="187">
        <v>2</v>
      </c>
      <c r="C3" s="187">
        <v>1</v>
      </c>
      <c r="D3" s="187">
        <v>0</v>
      </c>
      <c r="E3" s="187">
        <v>0</v>
      </c>
      <c r="F3" s="187">
        <v>1</v>
      </c>
      <c r="H3" s="16" t="s">
        <v>55</v>
      </c>
      <c r="I3" s="11"/>
    </row>
    <row r="4" spans="1:9" x14ac:dyDescent="0.25">
      <c r="A4" s="159">
        <v>2021</v>
      </c>
      <c r="B4" s="188">
        <v>14</v>
      </c>
      <c r="C4" s="188">
        <v>22</v>
      </c>
      <c r="D4" s="188">
        <v>17</v>
      </c>
      <c r="E4" s="188">
        <v>3</v>
      </c>
      <c r="F4" s="188">
        <v>16</v>
      </c>
      <c r="H4" s="16" t="s">
        <v>56</v>
      </c>
      <c r="I4" s="11" t="s">
        <v>174</v>
      </c>
    </row>
    <row r="5" spans="1:9" x14ac:dyDescent="0.25">
      <c r="A5" s="159">
        <v>2022</v>
      </c>
      <c r="B5" s="188">
        <v>28</v>
      </c>
      <c r="C5" s="188">
        <v>25</v>
      </c>
      <c r="D5" s="188">
        <v>10</v>
      </c>
      <c r="E5" s="188">
        <v>6</v>
      </c>
      <c r="F5" s="188">
        <v>35</v>
      </c>
      <c r="H5" s="16" t="s">
        <v>58</v>
      </c>
      <c r="I5" s="12"/>
    </row>
    <row r="6" spans="1:9" x14ac:dyDescent="0.25">
      <c r="A6" s="159">
        <v>2023</v>
      </c>
      <c r="B6" s="188">
        <v>37</v>
      </c>
      <c r="C6" s="188">
        <v>19</v>
      </c>
      <c r="D6" s="188">
        <v>10</v>
      </c>
      <c r="E6" s="188">
        <v>6</v>
      </c>
      <c r="F6" s="188">
        <v>37</v>
      </c>
    </row>
    <row r="7" spans="1:9" x14ac:dyDescent="0.25">
      <c r="A7" s="159">
        <v>2024</v>
      </c>
      <c r="B7" s="188">
        <v>43</v>
      </c>
      <c r="C7" s="188">
        <v>2</v>
      </c>
      <c r="D7" s="188">
        <v>1</v>
      </c>
      <c r="E7" s="188">
        <v>5</v>
      </c>
      <c r="F7" s="188">
        <v>36</v>
      </c>
      <c r="H7" s="17" t="str">
        <f>HYPERLINK("#'OVERZICHT'!A1", "Link naar overzicht")</f>
        <v>Link naar overzicht</v>
      </c>
    </row>
    <row r="8" spans="1:9" x14ac:dyDescent="0.25">
      <c r="A8" s="159">
        <v>2025</v>
      </c>
      <c r="B8" s="188">
        <v>38</v>
      </c>
      <c r="C8" s="188">
        <v>1</v>
      </c>
      <c r="D8" s="188">
        <v>1</v>
      </c>
      <c r="E8" s="188">
        <v>5</v>
      </c>
      <c r="F8" s="188">
        <v>30</v>
      </c>
    </row>
    <row r="9" spans="1:9" x14ac:dyDescent="0.25">
      <c r="A9" s="161">
        <v>2026</v>
      </c>
      <c r="B9" s="189">
        <v>30</v>
      </c>
      <c r="C9" s="189">
        <v>0</v>
      </c>
      <c r="D9" s="189">
        <v>1</v>
      </c>
      <c r="E9" s="189">
        <v>6</v>
      </c>
      <c r="F9" s="189">
        <v>21</v>
      </c>
    </row>
  </sheetData>
  <mergeCells count="2">
    <mergeCell ref="A1:F1"/>
    <mergeCell ref="H1:I1"/>
  </mergeCells>
  <pageMargins left="0.7" right="0.7" top="0.75" bottom="0.75" header="0.3" footer="0.3"/>
  <pageSetup paperSize="9" orientation="portrait" horizontalDpi="300" verticalDpi="30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E24"/>
  <sheetViews>
    <sheetView workbookViewId="0">
      <selection sqref="A1:B1"/>
    </sheetView>
  </sheetViews>
  <sheetFormatPr defaultRowHeight="15" x14ac:dyDescent="0.25"/>
  <cols>
    <col min="1" max="1" width="7.5703125" customWidth="1"/>
    <col min="2" max="2" width="12.7109375" customWidth="1"/>
    <col min="4" max="5" width="12.7109375" customWidth="1"/>
  </cols>
  <sheetData>
    <row r="1" spans="1:5" ht="15.75" x14ac:dyDescent="0.25">
      <c r="A1" s="190" t="s">
        <v>52</v>
      </c>
      <c r="B1" s="191"/>
      <c r="D1" s="190" t="s">
        <v>53</v>
      </c>
      <c r="E1" s="191"/>
    </row>
    <row r="2" spans="1:5" x14ac:dyDescent="0.25">
      <c r="A2" s="9" t="s">
        <v>51</v>
      </c>
      <c r="B2" s="9" t="s">
        <v>121</v>
      </c>
      <c r="D2" s="16" t="s">
        <v>54</v>
      </c>
      <c r="E2" s="10" t="s">
        <v>23</v>
      </c>
    </row>
    <row r="3" spans="1:5" x14ac:dyDescent="0.25">
      <c r="A3" s="79">
        <v>2001</v>
      </c>
      <c r="B3" s="79">
        <v>2.4749719149423299</v>
      </c>
      <c r="D3" s="16" t="s">
        <v>55</v>
      </c>
      <c r="E3" s="11"/>
    </row>
    <row r="4" spans="1:5" x14ac:dyDescent="0.25">
      <c r="A4" s="78">
        <v>2002</v>
      </c>
      <c r="B4" s="78">
        <v>2.97695524783042</v>
      </c>
      <c r="D4" s="16" t="s">
        <v>56</v>
      </c>
      <c r="E4" s="11" t="s">
        <v>122</v>
      </c>
    </row>
    <row r="5" spans="1:5" x14ac:dyDescent="0.25">
      <c r="A5" s="78">
        <v>2003</v>
      </c>
      <c r="B5" s="78">
        <v>4.2749992196362898</v>
      </c>
      <c r="D5" s="16" t="s">
        <v>58</v>
      </c>
      <c r="E5" s="12"/>
    </row>
    <row r="6" spans="1:5" x14ac:dyDescent="0.25">
      <c r="A6" s="78">
        <v>2004</v>
      </c>
      <c r="B6" s="78">
        <v>5.4179794100529604</v>
      </c>
    </row>
    <row r="7" spans="1:5" x14ac:dyDescent="0.25">
      <c r="A7" s="78">
        <v>2005</v>
      </c>
      <c r="B7" s="78">
        <v>4.90599393097167</v>
      </c>
      <c r="D7" s="17" t="str">
        <f>HYPERLINK("#'OVERZICHT'!A1", "Link naar overzicht")</f>
        <v>Link naar overzicht</v>
      </c>
    </row>
    <row r="8" spans="1:5" x14ac:dyDescent="0.25">
      <c r="A8" s="78">
        <v>2006</v>
      </c>
      <c r="B8" s="78">
        <v>5.4610174869883403</v>
      </c>
    </row>
    <row r="9" spans="1:5" x14ac:dyDescent="0.25">
      <c r="A9" s="78">
        <v>2007</v>
      </c>
      <c r="B9" s="78">
        <v>5.5600253209776298</v>
      </c>
    </row>
    <row r="10" spans="1:5" x14ac:dyDescent="0.25">
      <c r="A10" s="78">
        <v>2008</v>
      </c>
      <c r="B10" s="78">
        <v>3.0259656844143099</v>
      </c>
    </row>
    <row r="11" spans="1:5" x14ac:dyDescent="0.25">
      <c r="A11" s="78">
        <v>2009</v>
      </c>
      <c r="B11" s="78">
        <v>-7.3017850459313999E-2</v>
      </c>
    </row>
    <row r="12" spans="1:5" x14ac:dyDescent="0.25">
      <c r="A12" s="78">
        <v>2010</v>
      </c>
      <c r="B12" s="78">
        <v>5.4149585393475101</v>
      </c>
    </row>
    <row r="13" spans="1:5" x14ac:dyDescent="0.25">
      <c r="A13" s="78">
        <v>2011</v>
      </c>
      <c r="B13" s="78">
        <v>4.2809697222760397</v>
      </c>
    </row>
    <row r="14" spans="1:5" x14ac:dyDescent="0.25">
      <c r="A14" s="78">
        <v>2012</v>
      </c>
      <c r="B14" s="78">
        <v>3.51002230349832</v>
      </c>
    </row>
    <row r="15" spans="1:5" x14ac:dyDescent="0.25">
      <c r="A15" s="78">
        <v>2013</v>
      </c>
      <c r="B15" s="78">
        <v>3.4930404092129801</v>
      </c>
    </row>
    <row r="16" spans="1:5" x14ac:dyDescent="0.25">
      <c r="A16" s="78">
        <v>2014</v>
      </c>
      <c r="B16" s="78">
        <v>3.5900045232731101</v>
      </c>
    </row>
    <row r="17" spans="1:2" x14ac:dyDescent="0.25">
      <c r="A17" s="78">
        <v>2015</v>
      </c>
      <c r="B17" s="78">
        <v>3.53875781024073</v>
      </c>
    </row>
    <row r="18" spans="1:2" x14ac:dyDescent="0.25">
      <c r="A18" s="78">
        <v>2016</v>
      </c>
      <c r="B18" s="78">
        <v>3.5054369951951601</v>
      </c>
    </row>
    <row r="19" spans="1:2" x14ac:dyDescent="0.25">
      <c r="A19" s="78">
        <v>2017</v>
      </c>
      <c r="B19" s="78">
        <v>3.8342731349358301</v>
      </c>
    </row>
    <row r="20" spans="1:2" x14ac:dyDescent="0.25">
      <c r="A20" s="78">
        <v>2018</v>
      </c>
      <c r="B20" s="78">
        <v>3.76115032488884</v>
      </c>
    </row>
    <row r="21" spans="1:2" x14ac:dyDescent="0.25">
      <c r="A21" s="78">
        <v>2019</v>
      </c>
      <c r="B21" s="78">
        <v>3.0185845564996798</v>
      </c>
    </row>
    <row r="22" spans="1:2" x14ac:dyDescent="0.25">
      <c r="A22" s="78">
        <v>2020</v>
      </c>
      <c r="B22" s="78">
        <v>-3.2076150719609799</v>
      </c>
    </row>
    <row r="23" spans="1:2" x14ac:dyDescent="0.25">
      <c r="A23" s="78">
        <v>2021</v>
      </c>
      <c r="B23" s="78">
        <v>5.7</v>
      </c>
    </row>
    <row r="24" spans="1:2" x14ac:dyDescent="0.25">
      <c r="A24" s="80">
        <v>2022</v>
      </c>
      <c r="B24" s="80">
        <v>4.4000000000000004</v>
      </c>
    </row>
  </sheetData>
  <mergeCells count="2">
    <mergeCell ref="A1:B1"/>
    <mergeCell ref="D1:E1"/>
  </mergeCells>
  <pageMargins left="0.7" right="0.7" top="0.75" bottom="0.75" header="0.3" footer="0.3"/>
  <pageSetup paperSize="9" orientation="portrait" horizontalDpi="300" verticalDpi="30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F24"/>
  <sheetViews>
    <sheetView workbookViewId="0">
      <selection sqref="A1:C1"/>
    </sheetView>
  </sheetViews>
  <sheetFormatPr defaultRowHeight="15" x14ac:dyDescent="0.25"/>
  <cols>
    <col min="1" max="1" width="8.140625" customWidth="1"/>
    <col min="2" max="2" width="19.7109375" customWidth="1"/>
    <col min="3" max="3" width="22.7109375" customWidth="1"/>
    <col min="5" max="6" width="12.7109375" customWidth="1"/>
  </cols>
  <sheetData>
    <row r="1" spans="1:6" ht="15.75" x14ac:dyDescent="0.25">
      <c r="A1" s="190" t="s">
        <v>52</v>
      </c>
      <c r="B1" s="191"/>
      <c r="C1" s="191"/>
      <c r="E1" s="190" t="s">
        <v>53</v>
      </c>
      <c r="F1" s="191"/>
    </row>
    <row r="2" spans="1:6" x14ac:dyDescent="0.25">
      <c r="A2" s="9" t="s">
        <v>51</v>
      </c>
      <c r="B2" s="9" t="s">
        <v>123</v>
      </c>
      <c r="C2" s="9" t="s">
        <v>124</v>
      </c>
      <c r="E2" s="16" t="s">
        <v>54</v>
      </c>
      <c r="F2" s="10" t="s">
        <v>9</v>
      </c>
    </row>
    <row r="3" spans="1:6" x14ac:dyDescent="0.25">
      <c r="A3" s="82">
        <v>2001</v>
      </c>
      <c r="B3" s="82">
        <v>0.768527133764211</v>
      </c>
      <c r="C3" s="82">
        <v>0.83913338155230699</v>
      </c>
      <c r="E3" s="16" t="s">
        <v>55</v>
      </c>
      <c r="F3" s="11"/>
    </row>
    <row r="4" spans="1:6" x14ac:dyDescent="0.25">
      <c r="A4" s="81">
        <v>2002</v>
      </c>
      <c r="B4" s="81">
        <v>3.5028918550476398</v>
      </c>
      <c r="C4" s="81">
        <v>2.1297628119481802</v>
      </c>
      <c r="E4" s="16" t="s">
        <v>56</v>
      </c>
      <c r="F4" s="11" t="s">
        <v>122</v>
      </c>
    </row>
    <row r="5" spans="1:6" x14ac:dyDescent="0.25">
      <c r="A5" s="81">
        <v>2003</v>
      </c>
      <c r="B5" s="81">
        <v>5.9186608242061398</v>
      </c>
      <c r="C5" s="81">
        <v>4.1074966617503197</v>
      </c>
      <c r="E5" s="16" t="s">
        <v>58</v>
      </c>
      <c r="F5" s="12"/>
    </row>
    <row r="6" spans="1:6" x14ac:dyDescent="0.25">
      <c r="A6" s="81">
        <v>2004</v>
      </c>
      <c r="B6" s="81">
        <v>10.951137874162701</v>
      </c>
      <c r="C6" s="81">
        <v>8.0641646353055698</v>
      </c>
    </row>
    <row r="7" spans="1:6" x14ac:dyDescent="0.25">
      <c r="A7" s="81">
        <v>2005</v>
      </c>
      <c r="B7" s="81">
        <v>8.3446166881545807</v>
      </c>
      <c r="C7" s="81">
        <v>6.85784457868502</v>
      </c>
      <c r="E7" s="17" t="str">
        <f>HYPERLINK("#'OVERZICHT'!A1", "Link naar overzicht")</f>
        <v>Link naar overzicht</v>
      </c>
    </row>
    <row r="8" spans="1:6" x14ac:dyDescent="0.25">
      <c r="A8" s="81">
        <v>2006</v>
      </c>
      <c r="B8" s="81">
        <v>9.6826120619578102</v>
      </c>
      <c r="C8" s="81">
        <v>8.7358816944796907</v>
      </c>
    </row>
    <row r="9" spans="1:6" x14ac:dyDescent="0.25">
      <c r="A9" s="81">
        <v>2007</v>
      </c>
      <c r="B9" s="81">
        <v>7.9049686850529204</v>
      </c>
      <c r="C9" s="81">
        <v>7.2643549742345401</v>
      </c>
    </row>
    <row r="10" spans="1:6" x14ac:dyDescent="0.25">
      <c r="A10" s="81">
        <v>2008</v>
      </c>
      <c r="B10" s="81">
        <v>3.5670877168965802</v>
      </c>
      <c r="C10" s="81">
        <v>1.57793103877846</v>
      </c>
    </row>
    <row r="11" spans="1:6" x14ac:dyDescent="0.25">
      <c r="A11" s="81">
        <v>2009</v>
      </c>
      <c r="B11" s="81">
        <v>-10.1911355746812</v>
      </c>
      <c r="C11" s="81">
        <v>-10.2464673358041</v>
      </c>
    </row>
    <row r="12" spans="1:6" x14ac:dyDescent="0.25">
      <c r="A12" s="81">
        <v>2010</v>
      </c>
      <c r="B12" s="81">
        <v>12.9908107032064</v>
      </c>
      <c r="C12" s="81">
        <v>9.8086115070250202</v>
      </c>
    </row>
    <row r="13" spans="1:6" x14ac:dyDescent="0.25">
      <c r="A13" s="81">
        <v>2011</v>
      </c>
      <c r="B13" s="81">
        <v>7.2924422114654401</v>
      </c>
      <c r="C13" s="81">
        <v>5.7570125957488498</v>
      </c>
    </row>
    <row r="14" spans="1:6" x14ac:dyDescent="0.25">
      <c r="A14" s="81">
        <v>2012</v>
      </c>
      <c r="B14" s="81">
        <v>3.31569383993327</v>
      </c>
      <c r="C14" s="81">
        <v>1.20685428810356</v>
      </c>
    </row>
    <row r="15" spans="1:6" x14ac:dyDescent="0.25">
      <c r="A15" s="81">
        <v>2013</v>
      </c>
      <c r="B15" s="81">
        <v>3.6485755644759599</v>
      </c>
      <c r="C15" s="81">
        <v>2.6212807177400399</v>
      </c>
    </row>
    <row r="16" spans="1:6" x14ac:dyDescent="0.25">
      <c r="A16" s="81">
        <v>2014</v>
      </c>
      <c r="B16" s="81">
        <v>3.8994244242346401</v>
      </c>
      <c r="C16" s="81">
        <v>5.1977196142197002</v>
      </c>
    </row>
    <row r="17" spans="1:3" x14ac:dyDescent="0.25">
      <c r="A17" s="81">
        <v>2015</v>
      </c>
      <c r="B17" s="81">
        <v>3.23851455804816</v>
      </c>
      <c r="C17" s="81">
        <v>4.3221826966222698</v>
      </c>
    </row>
    <row r="18" spans="1:3" x14ac:dyDescent="0.25">
      <c r="A18" s="81">
        <v>2016</v>
      </c>
      <c r="B18" s="81">
        <v>3.6335182091711</v>
      </c>
      <c r="C18" s="81">
        <v>3.6898914701093601</v>
      </c>
    </row>
    <row r="19" spans="1:3" x14ac:dyDescent="0.25">
      <c r="A19" s="81">
        <v>2017</v>
      </c>
      <c r="B19" s="81">
        <v>6.1743466397890199</v>
      </c>
      <c r="C19" s="81">
        <v>5.4411433244128702</v>
      </c>
    </row>
    <row r="20" spans="1:3" x14ac:dyDescent="0.25">
      <c r="A20" s="81">
        <v>2018</v>
      </c>
      <c r="B20" s="81">
        <v>4.5964246078650497</v>
      </c>
      <c r="C20" s="81">
        <v>3.7189560424711399</v>
      </c>
    </row>
    <row r="21" spans="1:3" x14ac:dyDescent="0.25">
      <c r="A21" s="81">
        <v>2019</v>
      </c>
      <c r="B21" s="81">
        <v>0.90614016193104197</v>
      </c>
      <c r="C21" s="81">
        <v>3.14125586593229</v>
      </c>
    </row>
    <row r="22" spans="1:3" x14ac:dyDescent="0.25">
      <c r="A22" s="81">
        <v>2020</v>
      </c>
      <c r="B22" s="81">
        <v>-8.6099252756758098</v>
      </c>
      <c r="C22" s="81">
        <v>-9.3867526429205395</v>
      </c>
    </row>
    <row r="23" spans="1:3" x14ac:dyDescent="0.25">
      <c r="A23" s="81">
        <v>2021</v>
      </c>
      <c r="B23" s="81">
        <v>7.8</v>
      </c>
      <c r="C23" s="81">
        <v>5.9</v>
      </c>
    </row>
    <row r="24" spans="1:3" x14ac:dyDescent="0.25">
      <c r="A24" s="83">
        <v>2022</v>
      </c>
      <c r="B24" s="83">
        <v>5</v>
      </c>
      <c r="C24" s="83">
        <v>6.8</v>
      </c>
    </row>
  </sheetData>
  <mergeCells count="2">
    <mergeCell ref="A1:C1"/>
    <mergeCell ref="E1:F1"/>
  </mergeCells>
  <pageMargins left="0.7" right="0.7" top="0.75" bottom="0.75" header="0.3" footer="0.3"/>
  <pageSetup paperSize="9" orientation="portrait" horizontalDpi="300" verticalDpi="30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E200"/>
  <sheetViews>
    <sheetView workbookViewId="0">
      <selection sqref="A1:B1"/>
    </sheetView>
  </sheetViews>
  <sheetFormatPr defaultRowHeight="15" x14ac:dyDescent="0.25"/>
  <cols>
    <col min="1" max="1" width="11.7109375" customWidth="1"/>
    <col min="2" max="2" width="51.7109375" customWidth="1"/>
    <col min="4" max="4" width="12.7109375" customWidth="1"/>
    <col min="5" max="5" width="31.7109375" customWidth="1"/>
  </cols>
  <sheetData>
    <row r="1" spans="1:5" ht="15.75" x14ac:dyDescent="0.25">
      <c r="A1" s="190" t="s">
        <v>52</v>
      </c>
      <c r="B1" s="191"/>
      <c r="D1" s="190" t="s">
        <v>53</v>
      </c>
      <c r="E1" s="191"/>
    </row>
    <row r="2" spans="1:5" x14ac:dyDescent="0.25">
      <c r="A2" s="9" t="s">
        <v>51</v>
      </c>
      <c r="B2" s="9" t="s">
        <v>125</v>
      </c>
      <c r="D2" s="16" t="s">
        <v>54</v>
      </c>
      <c r="E2" s="10" t="s">
        <v>24</v>
      </c>
    </row>
    <row r="3" spans="1:5" x14ac:dyDescent="0.25">
      <c r="A3" s="85">
        <v>2005</v>
      </c>
      <c r="B3" s="85">
        <v>49.3</v>
      </c>
      <c r="D3" s="16" t="s">
        <v>55</v>
      </c>
      <c r="E3" s="11"/>
    </row>
    <row r="4" spans="1:5" x14ac:dyDescent="0.25">
      <c r="A4" s="84">
        <v>2005.0833333333301</v>
      </c>
      <c r="B4" s="84">
        <v>49</v>
      </c>
      <c r="D4" s="16" t="s">
        <v>56</v>
      </c>
      <c r="E4" s="11" t="s">
        <v>126</v>
      </c>
    </row>
    <row r="5" spans="1:5" x14ac:dyDescent="0.25">
      <c r="A5" s="84">
        <v>2005.1666666666699</v>
      </c>
      <c r="B5" s="84">
        <v>49.6</v>
      </c>
      <c r="D5" s="16" t="s">
        <v>58</v>
      </c>
      <c r="E5" s="12"/>
    </row>
    <row r="6" spans="1:5" x14ac:dyDescent="0.25">
      <c r="A6" s="84">
        <v>2005.25</v>
      </c>
      <c r="B6" s="84">
        <v>47.3</v>
      </c>
    </row>
    <row r="7" spans="1:5" x14ac:dyDescent="0.25">
      <c r="A7" s="84">
        <v>2005.3333333333301</v>
      </c>
      <c r="B7" s="84">
        <v>48.8</v>
      </c>
      <c r="D7" s="17" t="str">
        <f>HYPERLINK("#'OVERZICHT'!A1", "Link naar overzicht")</f>
        <v>Link naar overzicht</v>
      </c>
    </row>
    <row r="8" spans="1:5" x14ac:dyDescent="0.25">
      <c r="A8" s="84">
        <v>2005.4166666666699</v>
      </c>
      <c r="B8" s="84">
        <v>49</v>
      </c>
    </row>
    <row r="9" spans="1:5" x14ac:dyDescent="0.25">
      <c r="A9" s="84">
        <v>2005.5</v>
      </c>
      <c r="B9" s="84">
        <v>50.9</v>
      </c>
    </row>
    <row r="10" spans="1:5" x14ac:dyDescent="0.25">
      <c r="A10" s="84">
        <v>2005.5833333333301</v>
      </c>
      <c r="B10" s="84">
        <v>51.8</v>
      </c>
    </row>
    <row r="11" spans="1:5" x14ac:dyDescent="0.25">
      <c r="A11" s="84">
        <v>2005.6666666666699</v>
      </c>
      <c r="B11" s="84">
        <v>53.1</v>
      </c>
    </row>
    <row r="12" spans="1:5" x14ac:dyDescent="0.25">
      <c r="A12" s="84">
        <v>2005.75</v>
      </c>
      <c r="B12" s="84">
        <v>54</v>
      </c>
    </row>
    <row r="13" spans="1:5" x14ac:dyDescent="0.25">
      <c r="A13" s="84">
        <v>2005.8333333333301</v>
      </c>
      <c r="B13" s="84">
        <v>55.2</v>
      </c>
    </row>
    <row r="14" spans="1:5" x14ac:dyDescent="0.25">
      <c r="A14" s="84">
        <v>2005.9166666666699</v>
      </c>
      <c r="B14" s="84">
        <v>56.9</v>
      </c>
    </row>
    <row r="15" spans="1:5" x14ac:dyDescent="0.25">
      <c r="A15" s="84">
        <v>2006</v>
      </c>
      <c r="B15" s="84">
        <v>56.2</v>
      </c>
    </row>
    <row r="16" spans="1:5" x14ac:dyDescent="0.25">
      <c r="A16" s="84">
        <v>2006.0833333333301</v>
      </c>
      <c r="B16" s="84">
        <v>57</v>
      </c>
    </row>
    <row r="17" spans="1:2" x14ac:dyDescent="0.25">
      <c r="A17" s="84">
        <v>2006.1666666666699</v>
      </c>
      <c r="B17" s="84">
        <v>56.2</v>
      </c>
    </row>
    <row r="18" spans="1:2" x14ac:dyDescent="0.25">
      <c r="A18" s="84">
        <v>2006.25</v>
      </c>
      <c r="B18" s="84">
        <v>57.9</v>
      </c>
    </row>
    <row r="19" spans="1:2" x14ac:dyDescent="0.25">
      <c r="A19" s="84">
        <v>2006.3333333333301</v>
      </c>
      <c r="B19" s="84">
        <v>57.3</v>
      </c>
    </row>
    <row r="20" spans="1:2" x14ac:dyDescent="0.25">
      <c r="A20" s="84">
        <v>2006.4166666666699</v>
      </c>
      <c r="B20" s="84">
        <v>58.5</v>
      </c>
    </row>
    <row r="21" spans="1:2" x14ac:dyDescent="0.25">
      <c r="A21" s="84">
        <v>2006.5</v>
      </c>
      <c r="B21" s="84">
        <v>59.9</v>
      </c>
    </row>
    <row r="22" spans="1:2" x14ac:dyDescent="0.25">
      <c r="A22" s="84">
        <v>2006.5833333333301</v>
      </c>
      <c r="B22" s="84">
        <v>58.7</v>
      </c>
    </row>
    <row r="23" spans="1:2" x14ac:dyDescent="0.25">
      <c r="A23" s="84">
        <v>2006.6666666666699</v>
      </c>
      <c r="B23" s="84">
        <v>57.7</v>
      </c>
    </row>
    <row r="24" spans="1:2" x14ac:dyDescent="0.25">
      <c r="A24" s="84">
        <v>2006.75</v>
      </c>
      <c r="B24" s="84">
        <v>56.7</v>
      </c>
    </row>
    <row r="25" spans="1:2" x14ac:dyDescent="0.25">
      <c r="A25" s="84">
        <v>2006.8333333333301</v>
      </c>
      <c r="B25" s="84">
        <v>55.2</v>
      </c>
    </row>
    <row r="26" spans="1:2" x14ac:dyDescent="0.25">
      <c r="A26" s="84">
        <v>2006.9166666666599</v>
      </c>
      <c r="B26" s="84">
        <v>54.4</v>
      </c>
    </row>
    <row r="27" spans="1:2" x14ac:dyDescent="0.25">
      <c r="A27" s="84">
        <v>2007</v>
      </c>
      <c r="B27" s="84">
        <v>56.3</v>
      </c>
    </row>
    <row r="28" spans="1:2" x14ac:dyDescent="0.25">
      <c r="A28" s="84">
        <v>2007.0833333333301</v>
      </c>
      <c r="B28" s="84">
        <v>58</v>
      </c>
    </row>
    <row r="29" spans="1:2" x14ac:dyDescent="0.25">
      <c r="A29" s="84">
        <v>2007.1666666666599</v>
      </c>
      <c r="B29" s="84">
        <v>58.5</v>
      </c>
    </row>
    <row r="30" spans="1:2" x14ac:dyDescent="0.25">
      <c r="A30" s="84">
        <v>2007.25</v>
      </c>
      <c r="B30" s="84">
        <v>56.4</v>
      </c>
    </row>
    <row r="31" spans="1:2" x14ac:dyDescent="0.25">
      <c r="A31" s="84">
        <v>2007.3333333333301</v>
      </c>
      <c r="B31" s="84">
        <v>56.1</v>
      </c>
    </row>
    <row r="32" spans="1:2" x14ac:dyDescent="0.25">
      <c r="A32" s="84">
        <v>2007.4166666666599</v>
      </c>
      <c r="B32" s="84">
        <v>58.8</v>
      </c>
    </row>
    <row r="33" spans="1:2" x14ac:dyDescent="0.25">
      <c r="A33" s="84">
        <v>2007.5</v>
      </c>
      <c r="B33" s="84">
        <v>58.2</v>
      </c>
    </row>
    <row r="34" spans="1:2" x14ac:dyDescent="0.25">
      <c r="A34" s="84">
        <v>2007.5833333333301</v>
      </c>
      <c r="B34" s="84">
        <v>56.2</v>
      </c>
    </row>
    <row r="35" spans="1:2" x14ac:dyDescent="0.25">
      <c r="A35" s="84">
        <v>2007.6666666666599</v>
      </c>
      <c r="B35" s="84">
        <v>56.4</v>
      </c>
    </row>
    <row r="36" spans="1:2" x14ac:dyDescent="0.25">
      <c r="A36" s="84">
        <v>2007.75</v>
      </c>
      <c r="B36" s="84">
        <v>56.2</v>
      </c>
    </row>
    <row r="37" spans="1:2" x14ac:dyDescent="0.25">
      <c r="A37" s="84">
        <v>2007.8333333333301</v>
      </c>
      <c r="B37" s="84">
        <v>54.5</v>
      </c>
    </row>
    <row r="38" spans="1:2" x14ac:dyDescent="0.25">
      <c r="A38" s="84">
        <v>2007.9166666666599</v>
      </c>
      <c r="B38" s="84">
        <v>54.4</v>
      </c>
    </row>
    <row r="39" spans="1:2" x14ac:dyDescent="0.25">
      <c r="A39" s="84">
        <v>2008</v>
      </c>
      <c r="B39" s="84">
        <v>53.1</v>
      </c>
    </row>
    <row r="40" spans="1:2" x14ac:dyDescent="0.25">
      <c r="A40" s="84">
        <v>2008.0833333333301</v>
      </c>
      <c r="B40" s="84">
        <v>51.9</v>
      </c>
    </row>
    <row r="41" spans="1:2" x14ac:dyDescent="0.25">
      <c r="A41" s="84">
        <v>2008.1666666666599</v>
      </c>
      <c r="B41" s="84">
        <v>53.1</v>
      </c>
    </row>
    <row r="42" spans="1:2" x14ac:dyDescent="0.25">
      <c r="A42" s="84">
        <v>2008.25</v>
      </c>
      <c r="B42" s="84">
        <v>51.4</v>
      </c>
    </row>
    <row r="43" spans="1:2" x14ac:dyDescent="0.25">
      <c r="A43" s="84">
        <v>2008.3333333333301</v>
      </c>
      <c r="B43" s="84">
        <v>51.5</v>
      </c>
    </row>
    <row r="44" spans="1:2" x14ac:dyDescent="0.25">
      <c r="A44" s="84">
        <v>2008.4166666666599</v>
      </c>
      <c r="B44" s="84">
        <v>51.1</v>
      </c>
    </row>
    <row r="45" spans="1:2" x14ac:dyDescent="0.25">
      <c r="A45" s="84">
        <v>2008.5</v>
      </c>
      <c r="B45" s="84">
        <v>48</v>
      </c>
    </row>
    <row r="46" spans="1:2" x14ac:dyDescent="0.25">
      <c r="A46" s="84">
        <v>2008.5833333333301</v>
      </c>
      <c r="B46" s="84">
        <v>49.8</v>
      </c>
    </row>
    <row r="47" spans="1:2" x14ac:dyDescent="0.25">
      <c r="A47" s="84">
        <v>2008.6666666666599</v>
      </c>
      <c r="B47" s="84">
        <v>48.3</v>
      </c>
    </row>
    <row r="48" spans="1:2" x14ac:dyDescent="0.25">
      <c r="A48" s="84">
        <v>2008.75</v>
      </c>
      <c r="B48" s="84">
        <v>45.3</v>
      </c>
    </row>
    <row r="49" spans="1:2" x14ac:dyDescent="0.25">
      <c r="A49" s="84">
        <v>2008.8333333333301</v>
      </c>
      <c r="B49" s="84">
        <v>38.700000000000003</v>
      </c>
    </row>
    <row r="50" spans="1:2" x14ac:dyDescent="0.25">
      <c r="A50" s="84">
        <v>2008.9166666666599</v>
      </c>
      <c r="B50" s="84">
        <v>38.4</v>
      </c>
    </row>
    <row r="51" spans="1:2" x14ac:dyDescent="0.25">
      <c r="A51" s="84">
        <v>2009</v>
      </c>
      <c r="B51" s="84">
        <v>36.299999999999997</v>
      </c>
    </row>
    <row r="52" spans="1:2" x14ac:dyDescent="0.25">
      <c r="A52" s="84">
        <v>2009.0833333333301</v>
      </c>
      <c r="B52" s="84">
        <v>35.5</v>
      </c>
    </row>
    <row r="53" spans="1:2" x14ac:dyDescent="0.25">
      <c r="A53" s="84">
        <v>2009.1666666666599</v>
      </c>
      <c r="B53" s="84">
        <v>35.9</v>
      </c>
    </row>
    <row r="54" spans="1:2" x14ac:dyDescent="0.25">
      <c r="A54" s="84">
        <v>2009.25</v>
      </c>
      <c r="B54" s="84">
        <v>38.799999999999997</v>
      </c>
    </row>
    <row r="55" spans="1:2" x14ac:dyDescent="0.25">
      <c r="A55" s="84">
        <v>2009.3333333333301</v>
      </c>
      <c r="B55" s="84">
        <v>41.2</v>
      </c>
    </row>
    <row r="56" spans="1:2" x14ac:dyDescent="0.25">
      <c r="A56" s="84">
        <v>2009.4166666666599</v>
      </c>
      <c r="B56" s="84">
        <v>44.4</v>
      </c>
    </row>
    <row r="57" spans="1:2" x14ac:dyDescent="0.25">
      <c r="A57" s="84">
        <v>2009.5</v>
      </c>
      <c r="B57" s="84">
        <v>46.6</v>
      </c>
    </row>
    <row r="58" spans="1:2" x14ac:dyDescent="0.25">
      <c r="A58" s="84">
        <v>2009.5833333333301</v>
      </c>
      <c r="B58" s="84">
        <v>50.5</v>
      </c>
    </row>
    <row r="59" spans="1:2" x14ac:dyDescent="0.25">
      <c r="A59" s="84">
        <v>2009.6666666666599</v>
      </c>
      <c r="B59" s="84">
        <v>50</v>
      </c>
    </row>
    <row r="60" spans="1:2" x14ac:dyDescent="0.25">
      <c r="A60" s="84">
        <v>2009.75</v>
      </c>
      <c r="B60" s="84">
        <v>50.5</v>
      </c>
    </row>
    <row r="61" spans="1:2" x14ac:dyDescent="0.25">
      <c r="A61" s="84">
        <v>2009.8333333333301</v>
      </c>
      <c r="B61" s="84">
        <v>51.9</v>
      </c>
    </row>
    <row r="62" spans="1:2" x14ac:dyDescent="0.25">
      <c r="A62" s="84">
        <v>2009.9166666666599</v>
      </c>
      <c r="B62" s="84">
        <v>53.1</v>
      </c>
    </row>
    <row r="63" spans="1:2" x14ac:dyDescent="0.25">
      <c r="A63" s="84">
        <v>2010</v>
      </c>
      <c r="B63" s="84">
        <v>54.8</v>
      </c>
    </row>
    <row r="64" spans="1:2" x14ac:dyDescent="0.25">
      <c r="A64" s="84">
        <v>2010.0833333333301</v>
      </c>
      <c r="B64" s="84">
        <v>55.2</v>
      </c>
    </row>
    <row r="65" spans="1:2" x14ac:dyDescent="0.25">
      <c r="A65" s="84">
        <v>2010.1666666666599</v>
      </c>
      <c r="B65" s="84">
        <v>57.8</v>
      </c>
    </row>
    <row r="66" spans="1:2" x14ac:dyDescent="0.25">
      <c r="A66" s="84">
        <v>2010.25</v>
      </c>
      <c r="B66" s="84">
        <v>56.9</v>
      </c>
    </row>
    <row r="67" spans="1:2" x14ac:dyDescent="0.25">
      <c r="A67" s="84">
        <v>2010.3333333333301</v>
      </c>
      <c r="B67" s="84">
        <v>56.5</v>
      </c>
    </row>
    <row r="68" spans="1:2" x14ac:dyDescent="0.25">
      <c r="A68" s="84">
        <v>2010.4166666666599</v>
      </c>
      <c r="B68" s="84">
        <v>55.9</v>
      </c>
    </row>
    <row r="69" spans="1:2" x14ac:dyDescent="0.25">
      <c r="A69" s="84">
        <v>2010.49999999999</v>
      </c>
      <c r="B69" s="84">
        <v>55.7</v>
      </c>
    </row>
    <row r="70" spans="1:2" x14ac:dyDescent="0.25">
      <c r="A70" s="84">
        <v>2010.5833333333301</v>
      </c>
      <c r="B70" s="84">
        <v>54.3</v>
      </c>
    </row>
    <row r="71" spans="1:2" x14ac:dyDescent="0.25">
      <c r="A71" s="84">
        <v>2010.6666666666599</v>
      </c>
      <c r="B71" s="84">
        <v>52.9</v>
      </c>
    </row>
    <row r="72" spans="1:2" x14ac:dyDescent="0.25">
      <c r="A72" s="84">
        <v>2010.74999999999</v>
      </c>
      <c r="B72" s="84">
        <v>55.4</v>
      </c>
    </row>
    <row r="73" spans="1:2" x14ac:dyDescent="0.25">
      <c r="A73" s="84">
        <v>2010.8333333333301</v>
      </c>
      <c r="B73" s="84">
        <v>56.5</v>
      </c>
    </row>
    <row r="74" spans="1:2" x14ac:dyDescent="0.25">
      <c r="A74" s="84">
        <v>2010.9166666666599</v>
      </c>
      <c r="B74" s="84">
        <v>57.5</v>
      </c>
    </row>
    <row r="75" spans="1:2" x14ac:dyDescent="0.25">
      <c r="A75" s="84">
        <v>2010.99999999999</v>
      </c>
      <c r="B75" s="84">
        <v>57.5</v>
      </c>
    </row>
    <row r="76" spans="1:2" x14ac:dyDescent="0.25">
      <c r="A76" s="84">
        <v>2011.0833333333301</v>
      </c>
      <c r="B76" s="84">
        <v>60.7</v>
      </c>
    </row>
    <row r="77" spans="1:2" x14ac:dyDescent="0.25">
      <c r="A77" s="84">
        <v>2011.1666666666599</v>
      </c>
      <c r="B77" s="84">
        <v>58.1</v>
      </c>
    </row>
    <row r="78" spans="1:2" x14ac:dyDescent="0.25">
      <c r="A78" s="84">
        <v>2011.24999999999</v>
      </c>
      <c r="B78" s="84">
        <v>59.2</v>
      </c>
    </row>
    <row r="79" spans="1:2" x14ac:dyDescent="0.25">
      <c r="A79" s="84">
        <v>2011.3333333333301</v>
      </c>
      <c r="B79" s="84">
        <v>55.1</v>
      </c>
    </row>
    <row r="80" spans="1:2" x14ac:dyDescent="0.25">
      <c r="A80" s="84">
        <v>2011.4166666666599</v>
      </c>
      <c r="B80" s="84">
        <v>52.1</v>
      </c>
    </row>
    <row r="81" spans="1:2" x14ac:dyDescent="0.25">
      <c r="A81" s="84">
        <v>2011.49999999999</v>
      </c>
      <c r="B81" s="84">
        <v>51.4</v>
      </c>
    </row>
    <row r="82" spans="1:2" x14ac:dyDescent="0.25">
      <c r="A82" s="84">
        <v>2011.5833333333301</v>
      </c>
      <c r="B82" s="84">
        <v>50.7</v>
      </c>
    </row>
    <row r="83" spans="1:2" x14ac:dyDescent="0.25">
      <c r="A83" s="84">
        <v>2011.6666666666599</v>
      </c>
      <c r="B83" s="84">
        <v>48.9</v>
      </c>
    </row>
    <row r="84" spans="1:2" x14ac:dyDescent="0.25">
      <c r="A84" s="84">
        <v>2011.74999999999</v>
      </c>
      <c r="B84" s="84">
        <v>48</v>
      </c>
    </row>
    <row r="85" spans="1:2" x14ac:dyDescent="0.25">
      <c r="A85" s="84">
        <v>2011.8333333333301</v>
      </c>
      <c r="B85" s="84">
        <v>46</v>
      </c>
    </row>
    <row r="86" spans="1:2" x14ac:dyDescent="0.25">
      <c r="A86" s="84">
        <v>2011.9166666666599</v>
      </c>
      <c r="B86" s="84">
        <v>46.2</v>
      </c>
    </row>
    <row r="87" spans="1:2" x14ac:dyDescent="0.25">
      <c r="A87" s="84">
        <v>2011.99999999999</v>
      </c>
      <c r="B87" s="84">
        <v>49</v>
      </c>
    </row>
    <row r="88" spans="1:2" x14ac:dyDescent="0.25">
      <c r="A88" s="84">
        <v>2012.0833333333301</v>
      </c>
      <c r="B88" s="84">
        <v>50.3</v>
      </c>
    </row>
    <row r="89" spans="1:2" x14ac:dyDescent="0.25">
      <c r="A89" s="84">
        <v>2012.1666666666599</v>
      </c>
      <c r="B89" s="84">
        <v>49.6</v>
      </c>
    </row>
    <row r="90" spans="1:2" x14ac:dyDescent="0.25">
      <c r="A90" s="84">
        <v>2012.24999999999</v>
      </c>
      <c r="B90" s="84">
        <v>49</v>
      </c>
    </row>
    <row r="91" spans="1:2" x14ac:dyDescent="0.25">
      <c r="A91" s="84">
        <v>2012.3333333333301</v>
      </c>
      <c r="B91" s="84">
        <v>47.6</v>
      </c>
    </row>
    <row r="92" spans="1:2" x14ac:dyDescent="0.25">
      <c r="A92" s="84">
        <v>2012.4166666666599</v>
      </c>
      <c r="B92" s="84">
        <v>48.9</v>
      </c>
    </row>
    <row r="93" spans="1:2" x14ac:dyDescent="0.25">
      <c r="A93" s="84">
        <v>2012.49999999999</v>
      </c>
      <c r="B93" s="84">
        <v>48.9</v>
      </c>
    </row>
    <row r="94" spans="1:2" x14ac:dyDescent="0.25">
      <c r="A94" s="84">
        <v>2012.5833333333301</v>
      </c>
      <c r="B94" s="84">
        <v>49.7</v>
      </c>
    </row>
    <row r="95" spans="1:2" x14ac:dyDescent="0.25">
      <c r="A95" s="84">
        <v>2012.6666666666599</v>
      </c>
      <c r="B95" s="84">
        <v>50.7</v>
      </c>
    </row>
    <row r="96" spans="1:2" x14ac:dyDescent="0.25">
      <c r="A96" s="84">
        <v>2012.74999999999</v>
      </c>
      <c r="B96" s="84">
        <v>48.9</v>
      </c>
    </row>
    <row r="97" spans="1:2" x14ac:dyDescent="0.25">
      <c r="A97" s="84">
        <v>2012.8333333333301</v>
      </c>
      <c r="B97" s="84">
        <v>48.2</v>
      </c>
    </row>
    <row r="98" spans="1:2" x14ac:dyDescent="0.25">
      <c r="A98" s="84">
        <v>2012.9166666666599</v>
      </c>
      <c r="B98" s="84">
        <v>49.6</v>
      </c>
    </row>
    <row r="99" spans="1:2" x14ac:dyDescent="0.25">
      <c r="A99" s="84">
        <v>2013</v>
      </c>
      <c r="B99" s="84">
        <v>50.2</v>
      </c>
    </row>
    <row r="100" spans="1:2" x14ac:dyDescent="0.25">
      <c r="A100" s="84">
        <v>2013.0833333333301</v>
      </c>
      <c r="B100" s="84">
        <v>49</v>
      </c>
    </row>
    <row r="101" spans="1:2" x14ac:dyDescent="0.25">
      <c r="A101" s="84">
        <v>2013.1666666666699</v>
      </c>
      <c r="B101" s="84">
        <v>48</v>
      </c>
    </row>
    <row r="102" spans="1:2" x14ac:dyDescent="0.25">
      <c r="A102" s="84">
        <v>2013.25</v>
      </c>
      <c r="B102" s="84">
        <v>48.2</v>
      </c>
    </row>
    <row r="103" spans="1:2" x14ac:dyDescent="0.25">
      <c r="A103" s="84">
        <v>2013.3333333333301</v>
      </c>
      <c r="B103" s="84">
        <v>48.7</v>
      </c>
    </row>
    <row r="104" spans="1:2" x14ac:dyDescent="0.25">
      <c r="A104" s="84">
        <v>2013.4166666666699</v>
      </c>
      <c r="B104" s="84">
        <v>48.8</v>
      </c>
    </row>
    <row r="105" spans="1:2" x14ac:dyDescent="0.25">
      <c r="A105" s="84">
        <v>2013.5</v>
      </c>
      <c r="B105" s="84">
        <v>50.8</v>
      </c>
    </row>
    <row r="106" spans="1:2" x14ac:dyDescent="0.25">
      <c r="A106" s="84">
        <v>2013.5833333333301</v>
      </c>
      <c r="B106" s="84">
        <v>53.5</v>
      </c>
    </row>
    <row r="107" spans="1:2" x14ac:dyDescent="0.25">
      <c r="A107" s="84">
        <v>2013.6666666666699</v>
      </c>
      <c r="B107" s="84">
        <v>55.8</v>
      </c>
    </row>
    <row r="108" spans="1:2" x14ac:dyDescent="0.25">
      <c r="A108" s="84">
        <v>2013.75</v>
      </c>
      <c r="B108" s="84">
        <v>54.5</v>
      </c>
    </row>
    <row r="109" spans="1:2" x14ac:dyDescent="0.25">
      <c r="A109" s="84">
        <v>2013.8333333333301</v>
      </c>
      <c r="B109" s="84">
        <v>56.8</v>
      </c>
    </row>
    <row r="110" spans="1:2" x14ac:dyDescent="0.25">
      <c r="A110" s="84">
        <v>2013.9166666666699</v>
      </c>
      <c r="B110" s="84">
        <v>57</v>
      </c>
    </row>
    <row r="111" spans="1:2" x14ac:dyDescent="0.25">
      <c r="A111" s="84">
        <v>2014</v>
      </c>
      <c r="B111" s="84">
        <v>54.8</v>
      </c>
    </row>
    <row r="112" spans="1:2" x14ac:dyDescent="0.25">
      <c r="A112" s="84">
        <v>2014.0833333333301</v>
      </c>
      <c r="B112" s="84">
        <v>55.2</v>
      </c>
    </row>
    <row r="113" spans="1:2" x14ac:dyDescent="0.25">
      <c r="A113" s="84">
        <v>2014.1666666666699</v>
      </c>
      <c r="B113" s="84">
        <v>53.7</v>
      </c>
    </row>
    <row r="114" spans="1:2" x14ac:dyDescent="0.25">
      <c r="A114" s="84">
        <v>2014.25</v>
      </c>
      <c r="B114" s="84">
        <v>53.4</v>
      </c>
    </row>
    <row r="115" spans="1:2" x14ac:dyDescent="0.25">
      <c r="A115" s="84">
        <v>2014.3333333333301</v>
      </c>
      <c r="B115" s="84">
        <v>53.6</v>
      </c>
    </row>
    <row r="116" spans="1:2" x14ac:dyDescent="0.25">
      <c r="A116" s="84">
        <v>2014.4166666666699</v>
      </c>
      <c r="B116" s="84">
        <v>52.3</v>
      </c>
    </row>
    <row r="117" spans="1:2" x14ac:dyDescent="0.25">
      <c r="A117" s="84">
        <v>2014.5</v>
      </c>
      <c r="B117" s="84">
        <v>53.5</v>
      </c>
    </row>
    <row r="118" spans="1:2" x14ac:dyDescent="0.25">
      <c r="A118" s="84">
        <v>2014.5833333333301</v>
      </c>
      <c r="B118" s="84">
        <v>51.7</v>
      </c>
    </row>
    <row r="119" spans="1:2" x14ac:dyDescent="0.25">
      <c r="A119" s="84">
        <v>2014.6666666666699</v>
      </c>
      <c r="B119" s="84">
        <v>52.2</v>
      </c>
    </row>
    <row r="120" spans="1:2" x14ac:dyDescent="0.25">
      <c r="A120" s="84">
        <v>2014.75</v>
      </c>
      <c r="B120" s="84">
        <v>53</v>
      </c>
    </row>
    <row r="121" spans="1:2" x14ac:dyDescent="0.25">
      <c r="A121" s="84">
        <v>2014.8333333333301</v>
      </c>
      <c r="B121" s="84">
        <v>54.6</v>
      </c>
    </row>
    <row r="122" spans="1:2" x14ac:dyDescent="0.25">
      <c r="A122" s="84">
        <v>2014.9166666666599</v>
      </c>
      <c r="B122" s="84">
        <v>53.5</v>
      </c>
    </row>
    <row r="123" spans="1:2" x14ac:dyDescent="0.25">
      <c r="A123" s="84">
        <v>2015</v>
      </c>
      <c r="B123" s="84">
        <v>54.1</v>
      </c>
    </row>
    <row r="124" spans="1:2" x14ac:dyDescent="0.25">
      <c r="A124" s="84">
        <v>2015.0833333333301</v>
      </c>
      <c r="B124" s="84">
        <v>52.2</v>
      </c>
    </row>
    <row r="125" spans="1:2" x14ac:dyDescent="0.25">
      <c r="A125" s="84">
        <v>2015.1666666666599</v>
      </c>
      <c r="B125" s="84">
        <v>52.5</v>
      </c>
    </row>
    <row r="126" spans="1:2" x14ac:dyDescent="0.25">
      <c r="A126" s="84">
        <v>2015.25</v>
      </c>
      <c r="B126" s="84">
        <v>54</v>
      </c>
    </row>
    <row r="127" spans="1:2" x14ac:dyDescent="0.25">
      <c r="A127" s="84">
        <v>2015.3333333333301</v>
      </c>
      <c r="B127" s="84">
        <v>55.5</v>
      </c>
    </row>
    <row r="128" spans="1:2" x14ac:dyDescent="0.25">
      <c r="A128" s="84">
        <v>2015.4166666666599</v>
      </c>
      <c r="B128" s="84">
        <v>56.2</v>
      </c>
    </row>
    <row r="129" spans="1:2" x14ac:dyDescent="0.25">
      <c r="A129" s="84">
        <v>2015.5</v>
      </c>
      <c r="B129" s="84">
        <v>56</v>
      </c>
    </row>
    <row r="130" spans="1:2" x14ac:dyDescent="0.25">
      <c r="A130" s="84">
        <v>2015.5833333333301</v>
      </c>
      <c r="B130" s="84">
        <v>53.9</v>
      </c>
    </row>
    <row r="131" spans="1:2" x14ac:dyDescent="0.25">
      <c r="A131" s="84">
        <v>2015.6666666666599</v>
      </c>
      <c r="B131" s="84">
        <v>53</v>
      </c>
    </row>
    <row r="132" spans="1:2" x14ac:dyDescent="0.25">
      <c r="A132" s="84">
        <v>2015.75</v>
      </c>
      <c r="B132" s="84">
        <v>53.7</v>
      </c>
    </row>
    <row r="133" spans="1:2" x14ac:dyDescent="0.25">
      <c r="A133" s="84">
        <v>2015.8333333333301</v>
      </c>
      <c r="B133" s="84">
        <v>53.5</v>
      </c>
    </row>
    <row r="134" spans="1:2" x14ac:dyDescent="0.25">
      <c r="A134" s="84">
        <v>2015.9166666666599</v>
      </c>
      <c r="B134" s="84">
        <v>53.4</v>
      </c>
    </row>
    <row r="135" spans="1:2" x14ac:dyDescent="0.25">
      <c r="A135" s="84">
        <v>2016</v>
      </c>
      <c r="B135" s="84">
        <v>52.4</v>
      </c>
    </row>
    <row r="136" spans="1:2" x14ac:dyDescent="0.25">
      <c r="A136" s="84">
        <v>2016.0833333333301</v>
      </c>
      <c r="B136" s="84">
        <v>51.7</v>
      </c>
    </row>
    <row r="137" spans="1:2" x14ac:dyDescent="0.25">
      <c r="A137" s="84">
        <v>2016.1666666666599</v>
      </c>
      <c r="B137" s="84">
        <v>53.6</v>
      </c>
    </row>
    <row r="138" spans="1:2" x14ac:dyDescent="0.25">
      <c r="A138" s="84">
        <v>2016.25</v>
      </c>
      <c r="B138" s="84">
        <v>52.6</v>
      </c>
    </row>
    <row r="139" spans="1:2" x14ac:dyDescent="0.25">
      <c r="A139" s="84">
        <v>2016.3333333333301</v>
      </c>
      <c r="B139" s="84">
        <v>52.7</v>
      </c>
    </row>
    <row r="140" spans="1:2" x14ac:dyDescent="0.25">
      <c r="A140" s="84">
        <v>2016.4166666666599</v>
      </c>
      <c r="B140" s="84">
        <v>52</v>
      </c>
    </row>
    <row r="141" spans="1:2" x14ac:dyDescent="0.25">
      <c r="A141" s="84">
        <v>2016.5</v>
      </c>
      <c r="B141" s="84">
        <v>53.2</v>
      </c>
    </row>
    <row r="142" spans="1:2" x14ac:dyDescent="0.25">
      <c r="A142" s="84">
        <v>2016.5833333333301</v>
      </c>
      <c r="B142" s="84">
        <v>53.5</v>
      </c>
    </row>
    <row r="143" spans="1:2" x14ac:dyDescent="0.25">
      <c r="A143" s="84">
        <v>2016.6666666666599</v>
      </c>
      <c r="B143" s="84">
        <v>53.4</v>
      </c>
    </row>
    <row r="144" spans="1:2" x14ac:dyDescent="0.25">
      <c r="A144" s="84">
        <v>2016.75</v>
      </c>
      <c r="B144" s="84">
        <v>55.7</v>
      </c>
    </row>
    <row r="145" spans="1:2" x14ac:dyDescent="0.25">
      <c r="A145" s="84">
        <v>2016.8333333333301</v>
      </c>
      <c r="B145" s="84">
        <v>57</v>
      </c>
    </row>
    <row r="146" spans="1:2" x14ac:dyDescent="0.25">
      <c r="A146" s="84">
        <v>2016.9166666666599</v>
      </c>
      <c r="B146" s="84">
        <v>57.3</v>
      </c>
    </row>
    <row r="147" spans="1:2" x14ac:dyDescent="0.25">
      <c r="A147" s="84">
        <v>2017</v>
      </c>
      <c r="B147" s="84">
        <v>56.5</v>
      </c>
    </row>
    <row r="148" spans="1:2" x14ac:dyDescent="0.25">
      <c r="A148" s="84">
        <v>2017.0833333333301</v>
      </c>
      <c r="B148" s="84">
        <v>58.3</v>
      </c>
    </row>
    <row r="149" spans="1:2" x14ac:dyDescent="0.25">
      <c r="A149" s="84">
        <v>2017.1666666666599</v>
      </c>
      <c r="B149" s="84">
        <v>57.8</v>
      </c>
    </row>
    <row r="150" spans="1:2" x14ac:dyDescent="0.25">
      <c r="A150" s="84">
        <v>2017.25</v>
      </c>
      <c r="B150" s="84">
        <v>57.8</v>
      </c>
    </row>
    <row r="151" spans="1:2" x14ac:dyDescent="0.25">
      <c r="A151" s="84">
        <v>2017.3333333333301</v>
      </c>
      <c r="B151" s="84">
        <v>57.6</v>
      </c>
    </row>
    <row r="152" spans="1:2" x14ac:dyDescent="0.25">
      <c r="A152" s="84">
        <v>2017.4166666666599</v>
      </c>
      <c r="B152" s="84">
        <v>58.6</v>
      </c>
    </row>
    <row r="153" spans="1:2" x14ac:dyDescent="0.25">
      <c r="A153" s="84">
        <v>2017.5</v>
      </c>
      <c r="B153" s="84">
        <v>58.9</v>
      </c>
    </row>
    <row r="154" spans="1:2" x14ac:dyDescent="0.25">
      <c r="A154" s="84">
        <v>2017.5833333333301</v>
      </c>
      <c r="B154" s="84">
        <v>59.7</v>
      </c>
    </row>
    <row r="155" spans="1:2" x14ac:dyDescent="0.25">
      <c r="A155" s="84">
        <v>2017.6666666666599</v>
      </c>
      <c r="B155" s="84">
        <v>60</v>
      </c>
    </row>
    <row r="156" spans="1:2" x14ac:dyDescent="0.25">
      <c r="A156" s="84">
        <v>2017.75</v>
      </c>
      <c r="B156" s="84">
        <v>60.4</v>
      </c>
    </row>
    <row r="157" spans="1:2" x14ac:dyDescent="0.25">
      <c r="A157" s="84">
        <v>2017.8333333333301</v>
      </c>
      <c r="B157" s="84">
        <v>62.4</v>
      </c>
    </row>
    <row r="158" spans="1:2" x14ac:dyDescent="0.25">
      <c r="A158" s="84">
        <v>2017.9166666666599</v>
      </c>
      <c r="B158" s="84">
        <v>62.2</v>
      </c>
    </row>
    <row r="159" spans="1:2" x14ac:dyDescent="0.25">
      <c r="A159" s="84">
        <v>2018</v>
      </c>
      <c r="B159" s="84">
        <v>62.5</v>
      </c>
    </row>
    <row r="160" spans="1:2" x14ac:dyDescent="0.25">
      <c r="A160" s="84">
        <v>2018.0833333333301</v>
      </c>
      <c r="B160" s="84">
        <v>63.4</v>
      </c>
    </row>
    <row r="161" spans="1:2" x14ac:dyDescent="0.25">
      <c r="A161" s="84">
        <v>2018.1666666666599</v>
      </c>
      <c r="B161" s="84">
        <v>61.5</v>
      </c>
    </row>
    <row r="162" spans="1:2" x14ac:dyDescent="0.25">
      <c r="A162" s="84">
        <v>2018.25</v>
      </c>
      <c r="B162" s="84">
        <v>60.7</v>
      </c>
    </row>
    <row r="163" spans="1:2" x14ac:dyDescent="0.25">
      <c r="A163" s="84">
        <v>2018.3333333333301</v>
      </c>
      <c r="B163" s="84">
        <v>60.3</v>
      </c>
    </row>
    <row r="164" spans="1:2" x14ac:dyDescent="0.25">
      <c r="A164" s="84">
        <v>2018.4166666666599</v>
      </c>
      <c r="B164" s="84">
        <v>60.1</v>
      </c>
    </row>
    <row r="165" spans="1:2" x14ac:dyDescent="0.25">
      <c r="A165" s="84">
        <v>2018.49999999999</v>
      </c>
      <c r="B165" s="84">
        <v>58</v>
      </c>
    </row>
    <row r="166" spans="1:2" x14ac:dyDescent="0.25">
      <c r="A166" s="84">
        <v>2018.5833333333301</v>
      </c>
      <c r="B166" s="84">
        <v>59.1</v>
      </c>
    </row>
    <row r="167" spans="1:2" x14ac:dyDescent="0.25">
      <c r="A167" s="84">
        <v>2018.6666666666599</v>
      </c>
      <c r="B167" s="84">
        <v>59.8</v>
      </c>
    </row>
    <row r="168" spans="1:2" x14ac:dyDescent="0.25">
      <c r="A168" s="84">
        <v>2018.74999999999</v>
      </c>
      <c r="B168" s="84">
        <v>57.1</v>
      </c>
    </row>
    <row r="169" spans="1:2" x14ac:dyDescent="0.25">
      <c r="A169" s="84">
        <v>2018.8333333333301</v>
      </c>
      <c r="B169" s="84">
        <v>56.1</v>
      </c>
    </row>
    <row r="170" spans="1:2" x14ac:dyDescent="0.25">
      <c r="A170" s="84">
        <v>2018.9166666666599</v>
      </c>
      <c r="B170" s="84">
        <v>57.2</v>
      </c>
    </row>
    <row r="171" spans="1:2" x14ac:dyDescent="0.25">
      <c r="A171" s="84">
        <v>2018.99999999999</v>
      </c>
      <c r="B171" s="84">
        <v>55.1</v>
      </c>
    </row>
    <row r="172" spans="1:2" x14ac:dyDescent="0.25">
      <c r="A172" s="84">
        <v>2019.0833333333301</v>
      </c>
      <c r="B172" s="84">
        <v>52.7</v>
      </c>
    </row>
    <row r="173" spans="1:2" x14ac:dyDescent="0.25">
      <c r="A173" s="84">
        <v>2019.1666666666599</v>
      </c>
      <c r="B173" s="84">
        <v>52.5</v>
      </c>
    </row>
    <row r="174" spans="1:2" x14ac:dyDescent="0.25">
      <c r="A174" s="84">
        <v>2019.24999999999</v>
      </c>
      <c r="B174" s="84">
        <v>52</v>
      </c>
    </row>
    <row r="175" spans="1:2" x14ac:dyDescent="0.25">
      <c r="A175" s="84">
        <v>2019.3333333333301</v>
      </c>
      <c r="B175" s="84">
        <v>52.2</v>
      </c>
    </row>
    <row r="176" spans="1:2" x14ac:dyDescent="0.25">
      <c r="A176" s="84">
        <v>2019.4166666666599</v>
      </c>
      <c r="B176" s="84">
        <v>50.7</v>
      </c>
    </row>
    <row r="177" spans="1:2" x14ac:dyDescent="0.25">
      <c r="A177" s="84">
        <v>2019.49999999999</v>
      </c>
      <c r="B177" s="84">
        <v>50.7</v>
      </c>
    </row>
    <row r="178" spans="1:2" x14ac:dyDescent="0.25">
      <c r="A178" s="84">
        <v>2019.5833333333301</v>
      </c>
      <c r="B178" s="84">
        <v>51.6</v>
      </c>
    </row>
    <row r="179" spans="1:2" x14ac:dyDescent="0.25">
      <c r="A179" s="84">
        <v>2019.6666666666599</v>
      </c>
      <c r="B179" s="84">
        <v>51.6</v>
      </c>
    </row>
    <row r="180" spans="1:2" x14ac:dyDescent="0.25">
      <c r="A180" s="84">
        <v>2019.74999999999</v>
      </c>
      <c r="B180" s="84">
        <v>50.3</v>
      </c>
    </row>
    <row r="181" spans="1:2" x14ac:dyDescent="0.25">
      <c r="A181" s="84">
        <v>2019.8333333333301</v>
      </c>
      <c r="B181" s="84">
        <v>49.6</v>
      </c>
    </row>
    <row r="182" spans="1:2" x14ac:dyDescent="0.25">
      <c r="A182" s="84">
        <v>2019.9166666666599</v>
      </c>
      <c r="B182" s="84">
        <v>48.3</v>
      </c>
    </row>
    <row r="183" spans="1:2" x14ac:dyDescent="0.25">
      <c r="A183" s="84">
        <v>2019.99999999999</v>
      </c>
      <c r="B183" s="84">
        <v>49.9</v>
      </c>
    </row>
    <row r="184" spans="1:2" x14ac:dyDescent="0.25">
      <c r="A184" s="84">
        <v>2020.0833333333301</v>
      </c>
      <c r="B184" s="84">
        <v>52.9</v>
      </c>
    </row>
    <row r="185" spans="1:2" x14ac:dyDescent="0.25">
      <c r="A185" s="84">
        <v>2020.1666666666599</v>
      </c>
      <c r="B185" s="84">
        <v>50.5</v>
      </c>
    </row>
    <row r="186" spans="1:2" x14ac:dyDescent="0.25">
      <c r="A186" s="84">
        <v>2020.24999999999</v>
      </c>
      <c r="B186" s="84">
        <v>41.3</v>
      </c>
    </row>
    <row r="187" spans="1:2" x14ac:dyDescent="0.25">
      <c r="A187" s="84">
        <v>2020.3333333333301</v>
      </c>
      <c r="B187" s="84">
        <v>40.5</v>
      </c>
    </row>
    <row r="188" spans="1:2" x14ac:dyDescent="0.25">
      <c r="A188" s="84">
        <v>2020.4166666666599</v>
      </c>
      <c r="B188" s="84">
        <v>45.2</v>
      </c>
    </row>
    <row r="189" spans="1:2" x14ac:dyDescent="0.25">
      <c r="A189" s="84">
        <v>2020.49999999999</v>
      </c>
      <c r="B189" s="84">
        <v>47.9</v>
      </c>
    </row>
    <row r="190" spans="1:2" x14ac:dyDescent="0.25">
      <c r="A190" s="84">
        <v>2020.5833333333301</v>
      </c>
      <c r="B190" s="84">
        <v>52.3</v>
      </c>
    </row>
    <row r="191" spans="1:2" x14ac:dyDescent="0.25">
      <c r="A191" s="84">
        <v>2020.6666666666599</v>
      </c>
      <c r="B191" s="84">
        <v>52.5</v>
      </c>
    </row>
    <row r="192" spans="1:2" x14ac:dyDescent="0.25">
      <c r="A192" s="84">
        <v>2020.74999999999</v>
      </c>
      <c r="B192" s="84">
        <v>50.4</v>
      </c>
    </row>
    <row r="193" spans="1:2" x14ac:dyDescent="0.25">
      <c r="A193" s="84">
        <v>2020.8333333333301</v>
      </c>
      <c r="B193" s="84">
        <v>54.4</v>
      </c>
    </row>
    <row r="194" spans="1:2" x14ac:dyDescent="0.25">
      <c r="A194" s="84">
        <v>2020.9166666666599</v>
      </c>
      <c r="B194" s="84">
        <v>58.2</v>
      </c>
    </row>
    <row r="195" spans="1:2" x14ac:dyDescent="0.25">
      <c r="A195" s="84">
        <v>2020.99999999999</v>
      </c>
      <c r="B195" s="84">
        <v>58.8</v>
      </c>
    </row>
    <row r="196" spans="1:2" x14ac:dyDescent="0.25">
      <c r="A196" s="84">
        <v>2021.0833333333301</v>
      </c>
      <c r="B196" s="84">
        <v>59.6</v>
      </c>
    </row>
    <row r="197" spans="1:2" x14ac:dyDescent="0.25">
      <c r="A197" s="84">
        <v>2021.1666666666599</v>
      </c>
      <c r="B197" s="84">
        <v>64.7</v>
      </c>
    </row>
    <row r="198" spans="1:2" x14ac:dyDescent="0.25">
      <c r="A198" s="84">
        <v>2021.24999999999</v>
      </c>
      <c r="B198" s="84">
        <v>67.2</v>
      </c>
    </row>
    <row r="199" spans="1:2" x14ac:dyDescent="0.25">
      <c r="A199" s="84">
        <v>2021.3333333333301</v>
      </c>
      <c r="B199" s="84">
        <v>69.400000000000006</v>
      </c>
    </row>
    <row r="200" spans="1:2" x14ac:dyDescent="0.25">
      <c r="A200" s="86">
        <v>2021.4166666666599</v>
      </c>
      <c r="B200" s="86"/>
    </row>
  </sheetData>
  <mergeCells count="2">
    <mergeCell ref="A1:B1"/>
    <mergeCell ref="D1:E1"/>
  </mergeCells>
  <pageMargins left="0.7" right="0.7" top="0.75" bottom="0.75" header="0.3" footer="0.3"/>
  <pageSetup paperSize="9" orientation="portrait" horizontalDpi="300" verticalDpi="30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E202"/>
  <sheetViews>
    <sheetView workbookViewId="0">
      <selection activeCell="D7" sqref="D7"/>
    </sheetView>
  </sheetViews>
  <sheetFormatPr defaultRowHeight="15" x14ac:dyDescent="0.25"/>
  <cols>
    <col min="1" max="1" width="11.7109375" customWidth="1"/>
    <col min="2" max="2" width="22.7109375" customWidth="1"/>
    <col min="4" max="4" width="12.7109375" customWidth="1"/>
    <col min="5" max="5" width="44.7109375" customWidth="1"/>
  </cols>
  <sheetData>
    <row r="1" spans="1:5" ht="15.75" x14ac:dyDescent="0.25">
      <c r="A1" s="190" t="s">
        <v>52</v>
      </c>
      <c r="B1" s="191"/>
      <c r="D1" s="190" t="s">
        <v>53</v>
      </c>
      <c r="E1" s="191"/>
    </row>
    <row r="2" spans="1:5" x14ac:dyDescent="0.25">
      <c r="A2" s="9" t="s">
        <v>51</v>
      </c>
      <c r="B2" s="9" t="s">
        <v>127</v>
      </c>
      <c r="D2" s="16" t="s">
        <v>54</v>
      </c>
      <c r="E2" s="10" t="s">
        <v>25</v>
      </c>
    </row>
    <row r="3" spans="1:5" x14ac:dyDescent="0.25">
      <c r="A3" s="88">
        <v>2005</v>
      </c>
      <c r="B3" s="88">
        <v>-24</v>
      </c>
      <c r="D3" s="16" t="s">
        <v>55</v>
      </c>
      <c r="E3" s="11"/>
    </row>
    <row r="4" spans="1:5" x14ac:dyDescent="0.25">
      <c r="A4" s="87">
        <v>2005.0833333333301</v>
      </c>
      <c r="B4" s="87">
        <v>-19</v>
      </c>
      <c r="D4" s="16" t="s">
        <v>56</v>
      </c>
      <c r="E4" s="11" t="s">
        <v>128</v>
      </c>
    </row>
    <row r="5" spans="1:5" x14ac:dyDescent="0.25">
      <c r="A5" s="87">
        <v>2005.1666666666699</v>
      </c>
      <c r="B5" s="87">
        <v>-15</v>
      </c>
      <c r="D5" s="16" t="s">
        <v>58</v>
      </c>
      <c r="E5" s="12"/>
    </row>
    <row r="6" spans="1:5" x14ac:dyDescent="0.25">
      <c r="A6" s="87">
        <v>2005.25</v>
      </c>
      <c r="B6" s="87">
        <v>-11</v>
      </c>
    </row>
    <row r="7" spans="1:5" x14ac:dyDescent="0.25">
      <c r="A7" s="87">
        <v>2005.3333333333301</v>
      </c>
      <c r="B7" s="87">
        <v>-14</v>
      </c>
      <c r="D7" s="17" t="str">
        <f>HYPERLINK("#'OVERZICHT'!A1", "Link naar overzicht")</f>
        <v>Link naar overzicht</v>
      </c>
    </row>
    <row r="8" spans="1:5" x14ac:dyDescent="0.25">
      <c r="A8" s="87">
        <v>2005.4166666666699</v>
      </c>
      <c r="B8" s="87">
        <v>-20</v>
      </c>
    </row>
    <row r="9" spans="1:5" x14ac:dyDescent="0.25">
      <c r="A9" s="87">
        <v>2005.5</v>
      </c>
      <c r="B9" s="87">
        <v>-22</v>
      </c>
    </row>
    <row r="10" spans="1:5" x14ac:dyDescent="0.25">
      <c r="A10" s="87">
        <v>2005.5833333333301</v>
      </c>
      <c r="B10" s="87">
        <v>-25</v>
      </c>
    </row>
    <row r="11" spans="1:5" x14ac:dyDescent="0.25">
      <c r="A11" s="87">
        <v>2005.6666666666699</v>
      </c>
      <c r="B11" s="87">
        <v>-26</v>
      </c>
    </row>
    <row r="12" spans="1:5" x14ac:dyDescent="0.25">
      <c r="A12" s="87">
        <v>2005.75</v>
      </c>
      <c r="B12" s="87">
        <v>-22</v>
      </c>
    </row>
    <row r="13" spans="1:5" x14ac:dyDescent="0.25">
      <c r="A13" s="87">
        <v>2005.8333333333301</v>
      </c>
      <c r="B13" s="87">
        <v>-15</v>
      </c>
    </row>
    <row r="14" spans="1:5" x14ac:dyDescent="0.25">
      <c r="A14" s="87">
        <v>2005.9166666666699</v>
      </c>
      <c r="B14" s="87">
        <v>-10</v>
      </c>
    </row>
    <row r="15" spans="1:5" x14ac:dyDescent="0.25">
      <c r="A15" s="87">
        <v>2006</v>
      </c>
      <c r="B15" s="87">
        <v>-7</v>
      </c>
    </row>
    <row r="16" spans="1:5" x14ac:dyDescent="0.25">
      <c r="A16" s="87">
        <v>2006.0833333333301</v>
      </c>
      <c r="B16" s="87">
        <v>-6</v>
      </c>
    </row>
    <row r="17" spans="1:2" x14ac:dyDescent="0.25">
      <c r="A17" s="87">
        <v>2006.1666666666699</v>
      </c>
      <c r="B17" s="87">
        <v>-3</v>
      </c>
    </row>
    <row r="18" spans="1:2" x14ac:dyDescent="0.25">
      <c r="A18" s="87">
        <v>2006.25</v>
      </c>
      <c r="B18" s="87">
        <v>1</v>
      </c>
    </row>
    <row r="19" spans="1:2" x14ac:dyDescent="0.25">
      <c r="A19" s="87">
        <v>2006.3333333333301</v>
      </c>
      <c r="B19" s="87">
        <v>4</v>
      </c>
    </row>
    <row r="20" spans="1:2" x14ac:dyDescent="0.25">
      <c r="A20" s="87">
        <v>2006.4166666666699</v>
      </c>
      <c r="B20" s="87">
        <v>11</v>
      </c>
    </row>
    <row r="21" spans="1:2" x14ac:dyDescent="0.25">
      <c r="A21" s="87">
        <v>2006.5</v>
      </c>
      <c r="B21" s="87">
        <v>12</v>
      </c>
    </row>
    <row r="22" spans="1:2" x14ac:dyDescent="0.25">
      <c r="A22" s="87">
        <v>2006.5833333333301</v>
      </c>
      <c r="B22" s="87">
        <v>11</v>
      </c>
    </row>
    <row r="23" spans="1:2" x14ac:dyDescent="0.25">
      <c r="A23" s="87">
        <v>2006.6666666666699</v>
      </c>
      <c r="B23" s="87">
        <v>13</v>
      </c>
    </row>
    <row r="24" spans="1:2" x14ac:dyDescent="0.25">
      <c r="A24" s="87">
        <v>2006.75</v>
      </c>
      <c r="B24" s="87">
        <v>14</v>
      </c>
    </row>
    <row r="25" spans="1:2" x14ac:dyDescent="0.25">
      <c r="A25" s="87">
        <v>2006.8333333333301</v>
      </c>
      <c r="B25" s="87">
        <v>14</v>
      </c>
    </row>
    <row r="26" spans="1:2" x14ac:dyDescent="0.25">
      <c r="A26" s="87">
        <v>2006.9166666666599</v>
      </c>
      <c r="B26" s="87">
        <v>16</v>
      </c>
    </row>
    <row r="27" spans="1:2" x14ac:dyDescent="0.25">
      <c r="A27" s="87">
        <v>2007</v>
      </c>
      <c r="B27" s="87">
        <v>19</v>
      </c>
    </row>
    <row r="28" spans="1:2" x14ac:dyDescent="0.25">
      <c r="A28" s="87">
        <v>2007.0833333333301</v>
      </c>
      <c r="B28" s="87">
        <v>20</v>
      </c>
    </row>
    <row r="29" spans="1:2" x14ac:dyDescent="0.25">
      <c r="A29" s="87">
        <v>2007.1666666666599</v>
      </c>
      <c r="B29" s="87">
        <v>20</v>
      </c>
    </row>
    <row r="30" spans="1:2" x14ac:dyDescent="0.25">
      <c r="A30" s="87">
        <v>2007.25</v>
      </c>
      <c r="B30" s="87">
        <v>20</v>
      </c>
    </row>
    <row r="31" spans="1:2" x14ac:dyDescent="0.25">
      <c r="A31" s="87">
        <v>2007.3333333333301</v>
      </c>
      <c r="B31" s="87">
        <v>21</v>
      </c>
    </row>
    <row r="32" spans="1:2" x14ac:dyDescent="0.25">
      <c r="A32" s="87">
        <v>2007.4166666666599</v>
      </c>
      <c r="B32" s="87">
        <v>25</v>
      </c>
    </row>
    <row r="33" spans="1:2" x14ac:dyDescent="0.25">
      <c r="A33" s="87">
        <v>2007.5</v>
      </c>
      <c r="B33" s="87">
        <v>23</v>
      </c>
    </row>
    <row r="34" spans="1:2" x14ac:dyDescent="0.25">
      <c r="A34" s="87">
        <v>2007.5833333333301</v>
      </c>
      <c r="B34" s="87">
        <v>22</v>
      </c>
    </row>
    <row r="35" spans="1:2" x14ac:dyDescent="0.25">
      <c r="A35" s="87">
        <v>2007.6666666666599</v>
      </c>
      <c r="B35" s="87">
        <v>10</v>
      </c>
    </row>
    <row r="36" spans="1:2" x14ac:dyDescent="0.25">
      <c r="A36" s="87">
        <v>2007.75</v>
      </c>
      <c r="B36" s="87">
        <v>4</v>
      </c>
    </row>
    <row r="37" spans="1:2" x14ac:dyDescent="0.25">
      <c r="A37" s="87">
        <v>2007.8333333333301</v>
      </c>
      <c r="B37" s="87">
        <v>1</v>
      </c>
    </row>
    <row r="38" spans="1:2" x14ac:dyDescent="0.25">
      <c r="A38" s="87">
        <v>2007.9166666666599</v>
      </c>
      <c r="B38" s="87">
        <v>2</v>
      </c>
    </row>
    <row r="39" spans="1:2" x14ac:dyDescent="0.25">
      <c r="A39" s="87">
        <v>2008</v>
      </c>
      <c r="B39" s="87">
        <v>1</v>
      </c>
    </row>
    <row r="40" spans="1:2" x14ac:dyDescent="0.25">
      <c r="A40" s="87">
        <v>2008.0833333333301</v>
      </c>
      <c r="B40" s="87">
        <v>-4</v>
      </c>
    </row>
    <row r="41" spans="1:2" x14ac:dyDescent="0.25">
      <c r="A41" s="87">
        <v>2008.1666666666599</v>
      </c>
      <c r="B41" s="87">
        <v>-5</v>
      </c>
    </row>
    <row r="42" spans="1:2" x14ac:dyDescent="0.25">
      <c r="A42" s="87">
        <v>2008.25</v>
      </c>
      <c r="B42" s="87">
        <v>-7</v>
      </c>
    </row>
    <row r="43" spans="1:2" x14ac:dyDescent="0.25">
      <c r="A43" s="87">
        <v>2008.3333333333301</v>
      </c>
      <c r="B43" s="87">
        <v>-12</v>
      </c>
    </row>
    <row r="44" spans="1:2" x14ac:dyDescent="0.25">
      <c r="A44" s="87">
        <v>2008.4166666666599</v>
      </c>
      <c r="B44" s="87">
        <v>-16</v>
      </c>
    </row>
    <row r="45" spans="1:2" x14ac:dyDescent="0.25">
      <c r="A45" s="87">
        <v>2008.5</v>
      </c>
      <c r="B45" s="87">
        <v>-26</v>
      </c>
    </row>
    <row r="46" spans="1:2" x14ac:dyDescent="0.25">
      <c r="A46" s="87">
        <v>2008.5833333333301</v>
      </c>
      <c r="B46" s="87">
        <v>-28</v>
      </c>
    </row>
    <row r="47" spans="1:2" x14ac:dyDescent="0.25">
      <c r="A47" s="87">
        <v>2008.6666666666599</v>
      </c>
      <c r="B47" s="87">
        <v>-25</v>
      </c>
    </row>
    <row r="48" spans="1:2" x14ac:dyDescent="0.25">
      <c r="A48" s="87">
        <v>2008.75</v>
      </c>
      <c r="B48" s="87">
        <v>-25</v>
      </c>
    </row>
    <row r="49" spans="1:2" x14ac:dyDescent="0.25">
      <c r="A49" s="87">
        <v>2008.8333333333301</v>
      </c>
      <c r="B49" s="87">
        <v>-26</v>
      </c>
    </row>
    <row r="50" spans="1:2" x14ac:dyDescent="0.25">
      <c r="A50" s="87">
        <v>2008.9166666666599</v>
      </c>
      <c r="B50" s="87">
        <v>-26</v>
      </c>
    </row>
    <row r="51" spans="1:2" x14ac:dyDescent="0.25">
      <c r="A51" s="87">
        <v>2009</v>
      </c>
      <c r="B51" s="87">
        <v>-27</v>
      </c>
    </row>
    <row r="52" spans="1:2" x14ac:dyDescent="0.25">
      <c r="A52" s="87">
        <v>2009.0833333333301</v>
      </c>
      <c r="B52" s="87">
        <v>-28</v>
      </c>
    </row>
    <row r="53" spans="1:2" x14ac:dyDescent="0.25">
      <c r="A53" s="87">
        <v>2009.1666666666599</v>
      </c>
      <c r="B53" s="87">
        <v>-30</v>
      </c>
    </row>
    <row r="54" spans="1:2" x14ac:dyDescent="0.25">
      <c r="A54" s="87">
        <v>2009.25</v>
      </c>
      <c r="B54" s="87">
        <v>-26</v>
      </c>
    </row>
    <row r="55" spans="1:2" x14ac:dyDescent="0.25">
      <c r="A55" s="87">
        <v>2009.3333333333301</v>
      </c>
      <c r="B55" s="87">
        <v>-22</v>
      </c>
    </row>
    <row r="56" spans="1:2" x14ac:dyDescent="0.25">
      <c r="A56" s="87">
        <v>2009.4166666666599</v>
      </c>
      <c r="B56" s="87">
        <v>-19</v>
      </c>
    </row>
    <row r="57" spans="1:2" x14ac:dyDescent="0.25">
      <c r="A57" s="87">
        <v>2009.5</v>
      </c>
      <c r="B57" s="87">
        <v>-19</v>
      </c>
    </row>
    <row r="58" spans="1:2" x14ac:dyDescent="0.25">
      <c r="A58" s="87">
        <v>2009.5833333333301</v>
      </c>
      <c r="B58" s="87">
        <v>-14</v>
      </c>
    </row>
    <row r="59" spans="1:2" x14ac:dyDescent="0.25">
      <c r="A59" s="87">
        <v>2009.6666666666599</v>
      </c>
      <c r="B59" s="87">
        <v>-12</v>
      </c>
    </row>
    <row r="60" spans="1:2" x14ac:dyDescent="0.25">
      <c r="A60" s="87">
        <v>2009.75</v>
      </c>
      <c r="B60" s="87">
        <v>-14</v>
      </c>
    </row>
    <row r="61" spans="1:2" x14ac:dyDescent="0.25">
      <c r="A61" s="87">
        <v>2009.8333333333301</v>
      </c>
      <c r="B61" s="87">
        <v>-11</v>
      </c>
    </row>
    <row r="62" spans="1:2" x14ac:dyDescent="0.25">
      <c r="A62" s="87">
        <v>2009.9166666666599</v>
      </c>
      <c r="B62" s="87">
        <v>-7</v>
      </c>
    </row>
    <row r="63" spans="1:2" x14ac:dyDescent="0.25">
      <c r="A63" s="87">
        <v>2010</v>
      </c>
      <c r="B63" s="87">
        <v>-4</v>
      </c>
    </row>
    <row r="64" spans="1:2" x14ac:dyDescent="0.25">
      <c r="A64" s="87">
        <v>2010.0833333333301</v>
      </c>
      <c r="B64" s="87">
        <v>-6</v>
      </c>
    </row>
    <row r="65" spans="1:2" x14ac:dyDescent="0.25">
      <c r="A65" s="87">
        <v>2010.1666666666599</v>
      </c>
      <c r="B65" s="87">
        <v>-6</v>
      </c>
    </row>
    <row r="66" spans="1:2" x14ac:dyDescent="0.25">
      <c r="A66" s="87">
        <v>2010.25</v>
      </c>
      <c r="B66" s="87">
        <v>-7</v>
      </c>
    </row>
    <row r="67" spans="1:2" x14ac:dyDescent="0.25">
      <c r="A67" s="87">
        <v>2010.3333333333301</v>
      </c>
      <c r="B67" s="87">
        <v>-9</v>
      </c>
    </row>
    <row r="68" spans="1:2" x14ac:dyDescent="0.25">
      <c r="A68" s="87">
        <v>2010.4166666666599</v>
      </c>
      <c r="B68" s="87">
        <v>-13</v>
      </c>
    </row>
    <row r="69" spans="1:2" x14ac:dyDescent="0.25">
      <c r="A69" s="87">
        <v>2010.49999999999</v>
      </c>
      <c r="B69" s="87">
        <v>-11</v>
      </c>
    </row>
    <row r="70" spans="1:2" x14ac:dyDescent="0.25">
      <c r="A70" s="87">
        <v>2010.5833333333301</v>
      </c>
      <c r="B70" s="87">
        <v>-7</v>
      </c>
    </row>
    <row r="71" spans="1:2" x14ac:dyDescent="0.25">
      <c r="A71" s="87">
        <v>2010.6666666666599</v>
      </c>
      <c r="B71" s="87">
        <v>-8</v>
      </c>
    </row>
    <row r="72" spans="1:2" x14ac:dyDescent="0.25">
      <c r="A72" s="87">
        <v>2010.74999999999</v>
      </c>
      <c r="B72" s="87">
        <v>-7</v>
      </c>
    </row>
    <row r="73" spans="1:2" x14ac:dyDescent="0.25">
      <c r="A73" s="87">
        <v>2010.8333333333301</v>
      </c>
      <c r="B73" s="87">
        <v>-3</v>
      </c>
    </row>
    <row r="74" spans="1:2" x14ac:dyDescent="0.25">
      <c r="A74" s="87">
        <v>2010.9166666666599</v>
      </c>
      <c r="B74" s="87">
        <v>-7</v>
      </c>
    </row>
    <row r="75" spans="1:2" x14ac:dyDescent="0.25">
      <c r="A75" s="87">
        <v>2010.99999999999</v>
      </c>
      <c r="B75" s="87">
        <v>-4</v>
      </c>
    </row>
    <row r="76" spans="1:2" x14ac:dyDescent="0.25">
      <c r="A76" s="87">
        <v>2011.0833333333301</v>
      </c>
      <c r="B76" s="87">
        <v>0</v>
      </c>
    </row>
    <row r="77" spans="1:2" x14ac:dyDescent="0.25">
      <c r="A77" s="87">
        <v>2011.1666666666599</v>
      </c>
      <c r="B77" s="87">
        <v>1</v>
      </c>
    </row>
    <row r="78" spans="1:2" x14ac:dyDescent="0.25">
      <c r="A78" s="87">
        <v>2011.24999999999</v>
      </c>
      <c r="B78" s="87">
        <v>-2</v>
      </c>
    </row>
    <row r="79" spans="1:2" x14ac:dyDescent="0.25">
      <c r="A79" s="87">
        <v>2011.3333333333301</v>
      </c>
      <c r="B79" s="87">
        <v>-4</v>
      </c>
    </row>
    <row r="80" spans="1:2" x14ac:dyDescent="0.25">
      <c r="A80" s="87">
        <v>2011.4166666666599</v>
      </c>
      <c r="B80" s="87">
        <v>-6</v>
      </c>
    </row>
    <row r="81" spans="1:2" x14ac:dyDescent="0.25">
      <c r="A81" s="87">
        <v>2011.49999999999</v>
      </c>
      <c r="B81" s="87">
        <v>-8</v>
      </c>
    </row>
    <row r="82" spans="1:2" x14ac:dyDescent="0.25">
      <c r="A82" s="87">
        <v>2011.5833333333301</v>
      </c>
      <c r="B82" s="87">
        <v>-16</v>
      </c>
    </row>
    <row r="83" spans="1:2" x14ac:dyDescent="0.25">
      <c r="A83" s="87">
        <v>2011.6666666666599</v>
      </c>
      <c r="B83" s="87">
        <v>-27</v>
      </c>
    </row>
    <row r="84" spans="1:2" x14ac:dyDescent="0.25">
      <c r="A84" s="87">
        <v>2011.74999999999</v>
      </c>
      <c r="B84" s="87">
        <v>-34</v>
      </c>
    </row>
    <row r="85" spans="1:2" x14ac:dyDescent="0.25">
      <c r="A85" s="87">
        <v>2011.8333333333301</v>
      </c>
      <c r="B85" s="87">
        <v>-35</v>
      </c>
    </row>
    <row r="86" spans="1:2" x14ac:dyDescent="0.25">
      <c r="A86" s="87">
        <v>2011.9166666666599</v>
      </c>
      <c r="B86" s="87">
        <v>-36</v>
      </c>
    </row>
    <row r="87" spans="1:2" x14ac:dyDescent="0.25">
      <c r="A87" s="87">
        <v>2011.99999999999</v>
      </c>
      <c r="B87" s="87">
        <v>-37</v>
      </c>
    </row>
    <row r="88" spans="1:2" x14ac:dyDescent="0.25">
      <c r="A88" s="87">
        <v>2012.0833333333301</v>
      </c>
      <c r="B88" s="87">
        <v>-36</v>
      </c>
    </row>
    <row r="89" spans="1:2" x14ac:dyDescent="0.25">
      <c r="A89" s="87">
        <v>2012.1666666666599</v>
      </c>
      <c r="B89" s="87">
        <v>-36</v>
      </c>
    </row>
    <row r="90" spans="1:2" x14ac:dyDescent="0.25">
      <c r="A90" s="87">
        <v>2012.24999999999</v>
      </c>
      <c r="B90" s="87">
        <v>-32</v>
      </c>
    </row>
    <row r="91" spans="1:2" x14ac:dyDescent="0.25">
      <c r="A91" s="87">
        <v>2012.3333333333301</v>
      </c>
      <c r="B91" s="87">
        <v>-34</v>
      </c>
    </row>
    <row r="92" spans="1:2" x14ac:dyDescent="0.25">
      <c r="A92" s="87">
        <v>2012.4166666666599</v>
      </c>
      <c r="B92" s="87">
        <v>-37</v>
      </c>
    </row>
    <row r="93" spans="1:2" x14ac:dyDescent="0.25">
      <c r="A93" s="87">
        <v>2012.49999999999</v>
      </c>
      <c r="B93" s="87">
        <v>-33</v>
      </c>
    </row>
    <row r="94" spans="1:2" x14ac:dyDescent="0.25">
      <c r="A94" s="87">
        <v>2012.5833333333301</v>
      </c>
      <c r="B94" s="87">
        <v>-31</v>
      </c>
    </row>
    <row r="95" spans="1:2" x14ac:dyDescent="0.25">
      <c r="A95" s="87">
        <v>2012.6666666666599</v>
      </c>
      <c r="B95" s="87">
        <v>-28</v>
      </c>
    </row>
    <row r="96" spans="1:2" x14ac:dyDescent="0.25">
      <c r="A96" s="87">
        <v>2012.74999999999</v>
      </c>
      <c r="B96" s="87">
        <v>-29</v>
      </c>
    </row>
    <row r="97" spans="1:2" x14ac:dyDescent="0.25">
      <c r="A97" s="87">
        <v>2012.8333333333301</v>
      </c>
      <c r="B97" s="87">
        <v>-33</v>
      </c>
    </row>
    <row r="98" spans="1:2" x14ac:dyDescent="0.25">
      <c r="A98" s="87">
        <v>2012.9166666666599</v>
      </c>
      <c r="B98" s="87">
        <v>-38</v>
      </c>
    </row>
    <row r="99" spans="1:2" x14ac:dyDescent="0.25">
      <c r="A99" s="87">
        <v>2012.99999999999</v>
      </c>
      <c r="B99" s="87">
        <v>-37</v>
      </c>
    </row>
    <row r="100" spans="1:2" x14ac:dyDescent="0.25">
      <c r="A100" s="87">
        <v>2013.0833333333301</v>
      </c>
      <c r="B100" s="87">
        <v>-41</v>
      </c>
    </row>
    <row r="101" spans="1:2" x14ac:dyDescent="0.25">
      <c r="A101" s="87">
        <v>2013.1666666666599</v>
      </c>
      <c r="B101" s="87">
        <v>-41</v>
      </c>
    </row>
    <row r="102" spans="1:2" x14ac:dyDescent="0.25">
      <c r="A102" s="87">
        <v>2013.24999999999</v>
      </c>
      <c r="B102" s="87">
        <v>-37</v>
      </c>
    </row>
    <row r="103" spans="1:2" x14ac:dyDescent="0.25">
      <c r="A103" s="87">
        <v>2013.3333333333301</v>
      </c>
      <c r="B103" s="87">
        <v>-32</v>
      </c>
    </row>
    <row r="104" spans="1:2" x14ac:dyDescent="0.25">
      <c r="A104" s="87">
        <v>2013.4166666666599</v>
      </c>
      <c r="B104" s="87">
        <v>-33</v>
      </c>
    </row>
    <row r="105" spans="1:2" x14ac:dyDescent="0.25">
      <c r="A105" s="87">
        <v>2013.49999999999</v>
      </c>
      <c r="B105" s="87">
        <v>-35</v>
      </c>
    </row>
    <row r="106" spans="1:2" x14ac:dyDescent="0.25">
      <c r="A106" s="87">
        <v>2013.5833333333301</v>
      </c>
      <c r="B106" s="87">
        <v>-32</v>
      </c>
    </row>
    <row r="107" spans="1:2" x14ac:dyDescent="0.25">
      <c r="A107" s="87">
        <v>2013.6666666666599</v>
      </c>
      <c r="B107" s="87">
        <v>-31</v>
      </c>
    </row>
    <row r="108" spans="1:2" x14ac:dyDescent="0.25">
      <c r="A108" s="87">
        <v>2013.74999999999</v>
      </c>
      <c r="B108" s="87">
        <v>-26</v>
      </c>
    </row>
    <row r="109" spans="1:2" x14ac:dyDescent="0.25">
      <c r="A109" s="87">
        <v>2013.8333333333301</v>
      </c>
      <c r="B109" s="87">
        <v>-16</v>
      </c>
    </row>
    <row r="110" spans="1:2" x14ac:dyDescent="0.25">
      <c r="A110" s="87">
        <v>2013.9166666666599</v>
      </c>
      <c r="B110" s="87">
        <v>-11</v>
      </c>
    </row>
    <row r="111" spans="1:2" x14ac:dyDescent="0.25">
      <c r="A111" s="87">
        <v>2013.99999999999</v>
      </c>
      <c r="B111" s="87">
        <v>-6</v>
      </c>
    </row>
    <row r="112" spans="1:2" x14ac:dyDescent="0.25">
      <c r="A112" s="87">
        <v>2014.0833333333301</v>
      </c>
      <c r="B112" s="87">
        <v>-2</v>
      </c>
    </row>
    <row r="113" spans="1:2" x14ac:dyDescent="0.25">
      <c r="A113" s="87">
        <v>2014.1666666666599</v>
      </c>
      <c r="B113" s="87">
        <v>1</v>
      </c>
    </row>
    <row r="114" spans="1:2" x14ac:dyDescent="0.25">
      <c r="A114" s="87">
        <v>2014.24999999999</v>
      </c>
      <c r="B114" s="87">
        <v>4</v>
      </c>
    </row>
    <row r="115" spans="1:2" x14ac:dyDescent="0.25">
      <c r="A115" s="87">
        <v>2014.3333333333201</v>
      </c>
      <c r="B115" s="87">
        <v>6</v>
      </c>
    </row>
    <row r="116" spans="1:2" x14ac:dyDescent="0.25">
      <c r="A116" s="87">
        <v>2014.4166666666599</v>
      </c>
      <c r="B116" s="87">
        <v>6</v>
      </c>
    </row>
    <row r="117" spans="1:2" x14ac:dyDescent="0.25">
      <c r="A117" s="87">
        <v>2014.49999999999</v>
      </c>
      <c r="B117" s="87">
        <v>5</v>
      </c>
    </row>
    <row r="118" spans="1:2" x14ac:dyDescent="0.25">
      <c r="A118" s="87">
        <v>2014.5833333333201</v>
      </c>
      <c r="B118" s="87">
        <v>2</v>
      </c>
    </row>
    <row r="119" spans="1:2" x14ac:dyDescent="0.25">
      <c r="A119" s="87">
        <v>2014.6666666666599</v>
      </c>
      <c r="B119" s="87">
        <v>-2</v>
      </c>
    </row>
    <row r="120" spans="1:2" x14ac:dyDescent="0.25">
      <c r="A120" s="87">
        <v>2014.74999999999</v>
      </c>
      <c r="B120" s="87">
        <v>1</v>
      </c>
    </row>
    <row r="121" spans="1:2" x14ac:dyDescent="0.25">
      <c r="A121" s="87">
        <v>2014.8333333333201</v>
      </c>
      <c r="B121" s="87">
        <v>-2</v>
      </c>
    </row>
    <row r="122" spans="1:2" x14ac:dyDescent="0.25">
      <c r="A122" s="87">
        <v>2014.9166666666599</v>
      </c>
      <c r="B122" s="87">
        <v>-4</v>
      </c>
    </row>
    <row r="123" spans="1:2" x14ac:dyDescent="0.25">
      <c r="A123" s="87">
        <v>2014.99999999999</v>
      </c>
      <c r="B123" s="87">
        <v>-2</v>
      </c>
    </row>
    <row r="124" spans="1:2" x14ac:dyDescent="0.25">
      <c r="A124" s="87">
        <v>2015.0833333333201</v>
      </c>
      <c r="B124" s="87">
        <v>-1</v>
      </c>
    </row>
    <row r="125" spans="1:2" x14ac:dyDescent="0.25">
      <c r="A125" s="87">
        <v>2015.1666666666599</v>
      </c>
      <c r="B125" s="87">
        <v>7</v>
      </c>
    </row>
    <row r="126" spans="1:2" x14ac:dyDescent="0.25">
      <c r="A126" s="87">
        <v>2015.24999999999</v>
      </c>
      <c r="B126" s="87">
        <v>10</v>
      </c>
    </row>
    <row r="127" spans="1:2" x14ac:dyDescent="0.25">
      <c r="A127" s="87">
        <v>2015.3333333333201</v>
      </c>
      <c r="B127" s="87">
        <v>11</v>
      </c>
    </row>
    <row r="128" spans="1:2" x14ac:dyDescent="0.25">
      <c r="A128" s="87">
        <v>2015.4166666666599</v>
      </c>
      <c r="B128" s="87">
        <v>14</v>
      </c>
    </row>
    <row r="129" spans="1:2" x14ac:dyDescent="0.25">
      <c r="A129" s="87">
        <v>2015.49999999999</v>
      </c>
      <c r="B129" s="87">
        <v>13</v>
      </c>
    </row>
    <row r="130" spans="1:2" x14ac:dyDescent="0.25">
      <c r="A130" s="87">
        <v>2015.5833333333201</v>
      </c>
      <c r="B130" s="87">
        <v>13</v>
      </c>
    </row>
    <row r="131" spans="1:2" x14ac:dyDescent="0.25">
      <c r="A131" s="87">
        <v>2015.6666666666599</v>
      </c>
      <c r="B131" s="87">
        <v>11</v>
      </c>
    </row>
    <row r="132" spans="1:2" x14ac:dyDescent="0.25">
      <c r="A132" s="87">
        <v>2015.74999999999</v>
      </c>
      <c r="B132" s="87">
        <v>12</v>
      </c>
    </row>
    <row r="133" spans="1:2" x14ac:dyDescent="0.25">
      <c r="A133" s="87">
        <v>2015.8333333333201</v>
      </c>
      <c r="B133" s="87">
        <v>14</v>
      </c>
    </row>
    <row r="134" spans="1:2" x14ac:dyDescent="0.25">
      <c r="A134" s="87">
        <v>2015.9166666666599</v>
      </c>
      <c r="B134" s="87">
        <v>13</v>
      </c>
    </row>
    <row r="135" spans="1:2" x14ac:dyDescent="0.25">
      <c r="A135" s="87">
        <v>2015.99999999999</v>
      </c>
      <c r="B135" s="87">
        <v>11</v>
      </c>
    </row>
    <row r="136" spans="1:2" x14ac:dyDescent="0.25">
      <c r="A136" s="87">
        <v>2016.0833333333201</v>
      </c>
      <c r="B136" s="87">
        <v>6</v>
      </c>
    </row>
    <row r="137" spans="1:2" x14ac:dyDescent="0.25">
      <c r="A137" s="87">
        <v>2016.1666666666599</v>
      </c>
      <c r="B137" s="87">
        <v>2</v>
      </c>
    </row>
    <row r="138" spans="1:2" x14ac:dyDescent="0.25">
      <c r="A138" s="87">
        <v>2016.24999999999</v>
      </c>
      <c r="B138" s="87">
        <v>6</v>
      </c>
    </row>
    <row r="139" spans="1:2" x14ac:dyDescent="0.25">
      <c r="A139" s="87">
        <v>2016.3333333333201</v>
      </c>
      <c r="B139" s="87">
        <v>7</v>
      </c>
    </row>
    <row r="140" spans="1:2" x14ac:dyDescent="0.25">
      <c r="A140" s="87">
        <v>2016.4166666666599</v>
      </c>
      <c r="B140" s="87">
        <v>11</v>
      </c>
    </row>
    <row r="141" spans="1:2" x14ac:dyDescent="0.25">
      <c r="A141" s="87">
        <v>2016.49999999999</v>
      </c>
      <c r="B141" s="87">
        <v>9</v>
      </c>
    </row>
    <row r="142" spans="1:2" x14ac:dyDescent="0.25">
      <c r="A142" s="87">
        <v>2016.5833333333201</v>
      </c>
      <c r="B142" s="87">
        <v>9</v>
      </c>
    </row>
    <row r="143" spans="1:2" x14ac:dyDescent="0.25">
      <c r="A143" s="87">
        <v>2016.6666666666599</v>
      </c>
      <c r="B143" s="87">
        <v>12</v>
      </c>
    </row>
    <row r="144" spans="1:2" x14ac:dyDescent="0.25">
      <c r="A144" s="87">
        <v>2016.74999999999</v>
      </c>
      <c r="B144" s="87">
        <v>17</v>
      </c>
    </row>
    <row r="145" spans="1:2" x14ac:dyDescent="0.25">
      <c r="A145" s="87">
        <v>2016.8333333333201</v>
      </c>
      <c r="B145" s="87">
        <v>21</v>
      </c>
    </row>
    <row r="146" spans="1:2" x14ac:dyDescent="0.25">
      <c r="A146" s="87">
        <v>2016.9166666666599</v>
      </c>
      <c r="B146" s="87">
        <v>21</v>
      </c>
    </row>
    <row r="147" spans="1:2" x14ac:dyDescent="0.25">
      <c r="A147" s="87">
        <v>2016.99999999999</v>
      </c>
      <c r="B147" s="87">
        <v>21</v>
      </c>
    </row>
    <row r="148" spans="1:2" x14ac:dyDescent="0.25">
      <c r="A148" s="87">
        <v>2017.0833333333201</v>
      </c>
      <c r="B148" s="87">
        <v>22</v>
      </c>
    </row>
    <row r="149" spans="1:2" x14ac:dyDescent="0.25">
      <c r="A149" s="87">
        <v>2017.1666666666599</v>
      </c>
      <c r="B149" s="87">
        <v>24</v>
      </c>
    </row>
    <row r="150" spans="1:2" x14ac:dyDescent="0.25">
      <c r="A150" s="87">
        <v>2017.24999999999</v>
      </c>
      <c r="B150" s="87">
        <v>26</v>
      </c>
    </row>
    <row r="151" spans="1:2" x14ac:dyDescent="0.25">
      <c r="A151" s="87">
        <v>2017.3333333333201</v>
      </c>
      <c r="B151" s="87">
        <v>23</v>
      </c>
    </row>
    <row r="152" spans="1:2" x14ac:dyDescent="0.25">
      <c r="A152" s="87">
        <v>2017.4166666666599</v>
      </c>
      <c r="B152" s="87">
        <v>23</v>
      </c>
    </row>
    <row r="153" spans="1:2" x14ac:dyDescent="0.25">
      <c r="A153" s="87">
        <v>2017.49999999999</v>
      </c>
      <c r="B153" s="87">
        <v>25</v>
      </c>
    </row>
    <row r="154" spans="1:2" x14ac:dyDescent="0.25">
      <c r="A154" s="87">
        <v>2017.5833333333201</v>
      </c>
      <c r="B154" s="87">
        <v>26</v>
      </c>
    </row>
    <row r="155" spans="1:2" x14ac:dyDescent="0.25">
      <c r="A155" s="87">
        <v>2017.6666666666599</v>
      </c>
      <c r="B155" s="87">
        <v>23</v>
      </c>
    </row>
    <row r="156" spans="1:2" x14ac:dyDescent="0.25">
      <c r="A156" s="87">
        <v>2017.74999999999</v>
      </c>
      <c r="B156" s="87">
        <v>23</v>
      </c>
    </row>
    <row r="157" spans="1:2" x14ac:dyDescent="0.25">
      <c r="A157" s="87">
        <v>2017.8333333333201</v>
      </c>
      <c r="B157" s="87">
        <v>23</v>
      </c>
    </row>
    <row r="158" spans="1:2" x14ac:dyDescent="0.25">
      <c r="A158" s="87">
        <v>2017.9166666666499</v>
      </c>
      <c r="B158" s="87">
        <v>25</v>
      </c>
    </row>
    <row r="159" spans="1:2" x14ac:dyDescent="0.25">
      <c r="A159" s="87">
        <v>2017.99999999999</v>
      </c>
      <c r="B159" s="87">
        <v>24</v>
      </c>
    </row>
    <row r="160" spans="1:2" x14ac:dyDescent="0.25">
      <c r="A160" s="87">
        <v>2018.0833333333201</v>
      </c>
      <c r="B160" s="87">
        <v>23</v>
      </c>
    </row>
    <row r="161" spans="1:2" x14ac:dyDescent="0.25">
      <c r="A161" s="87">
        <v>2018.1666666666499</v>
      </c>
      <c r="B161" s="87">
        <v>24</v>
      </c>
    </row>
    <row r="162" spans="1:2" x14ac:dyDescent="0.25">
      <c r="A162" s="87">
        <v>2018.24999999999</v>
      </c>
      <c r="B162" s="87">
        <v>25</v>
      </c>
    </row>
    <row r="163" spans="1:2" x14ac:dyDescent="0.25">
      <c r="A163" s="87">
        <v>2018.3333333333201</v>
      </c>
      <c r="B163" s="87">
        <v>23</v>
      </c>
    </row>
    <row r="164" spans="1:2" x14ac:dyDescent="0.25">
      <c r="A164" s="87">
        <v>2018.4166666666499</v>
      </c>
      <c r="B164" s="87">
        <v>23</v>
      </c>
    </row>
    <row r="165" spans="1:2" x14ac:dyDescent="0.25">
      <c r="A165" s="87">
        <v>2018.49999999999</v>
      </c>
      <c r="B165" s="87">
        <v>23</v>
      </c>
    </row>
    <row r="166" spans="1:2" x14ac:dyDescent="0.25">
      <c r="A166" s="87">
        <v>2018.5833333333201</v>
      </c>
      <c r="B166" s="87">
        <v>21</v>
      </c>
    </row>
    <row r="167" spans="1:2" x14ac:dyDescent="0.25">
      <c r="A167" s="87">
        <v>2018.6666666666499</v>
      </c>
      <c r="B167" s="87">
        <v>18</v>
      </c>
    </row>
    <row r="168" spans="1:2" x14ac:dyDescent="0.25">
      <c r="A168" s="87">
        <v>2018.74999999999</v>
      </c>
      <c r="B168" s="87">
        <v>15</v>
      </c>
    </row>
    <row r="169" spans="1:2" x14ac:dyDescent="0.25">
      <c r="A169" s="87">
        <v>2018.8333333333201</v>
      </c>
      <c r="B169" s="87">
        <v>13</v>
      </c>
    </row>
    <row r="170" spans="1:2" x14ac:dyDescent="0.25">
      <c r="A170" s="87">
        <v>2018.9166666666499</v>
      </c>
      <c r="B170" s="87">
        <v>9</v>
      </c>
    </row>
    <row r="171" spans="1:2" x14ac:dyDescent="0.25">
      <c r="A171" s="87">
        <v>2018.99999999999</v>
      </c>
      <c r="B171" s="87">
        <v>0</v>
      </c>
    </row>
    <row r="172" spans="1:2" x14ac:dyDescent="0.25">
      <c r="A172" s="87">
        <v>2019.0833333333201</v>
      </c>
      <c r="B172" s="87">
        <v>-2</v>
      </c>
    </row>
    <row r="173" spans="1:2" x14ac:dyDescent="0.25">
      <c r="A173" s="87">
        <v>2019.1666666666499</v>
      </c>
      <c r="B173" s="87">
        <v>-3</v>
      </c>
    </row>
    <row r="174" spans="1:2" x14ac:dyDescent="0.25">
      <c r="A174" s="87">
        <v>2019.24999999999</v>
      </c>
      <c r="B174" s="87">
        <v>-3</v>
      </c>
    </row>
    <row r="175" spans="1:2" x14ac:dyDescent="0.25">
      <c r="A175" s="87">
        <v>2019.3333333333201</v>
      </c>
      <c r="B175" s="87">
        <v>-3</v>
      </c>
    </row>
    <row r="176" spans="1:2" x14ac:dyDescent="0.25">
      <c r="A176" s="87">
        <v>2019.4166666666499</v>
      </c>
      <c r="B176" s="87">
        <v>0</v>
      </c>
    </row>
    <row r="177" spans="1:2" x14ac:dyDescent="0.25">
      <c r="A177" s="87">
        <v>2019.49999999999</v>
      </c>
      <c r="B177" s="87">
        <v>1</v>
      </c>
    </row>
    <row r="178" spans="1:2" x14ac:dyDescent="0.25">
      <c r="A178" s="87">
        <v>2019.5833333333201</v>
      </c>
      <c r="B178" s="87">
        <v>0</v>
      </c>
    </row>
    <row r="179" spans="1:2" x14ac:dyDescent="0.25">
      <c r="A179" s="87">
        <v>2019.6666666666499</v>
      </c>
      <c r="B179" s="87">
        <v>-2</v>
      </c>
    </row>
    <row r="180" spans="1:2" x14ac:dyDescent="0.25">
      <c r="A180" s="87">
        <v>2019.74999999999</v>
      </c>
      <c r="B180" s="87">
        <v>-1</v>
      </c>
    </row>
    <row r="181" spans="1:2" x14ac:dyDescent="0.25">
      <c r="A181" s="87">
        <v>2019.8333333333201</v>
      </c>
      <c r="B181" s="87">
        <v>-2</v>
      </c>
    </row>
    <row r="182" spans="1:2" x14ac:dyDescent="0.25">
      <c r="A182" s="87">
        <v>2019.9166666666499</v>
      </c>
      <c r="B182" s="87">
        <v>-2</v>
      </c>
    </row>
    <row r="183" spans="1:2" x14ac:dyDescent="0.25">
      <c r="A183" s="87">
        <v>2019.99999999999</v>
      </c>
      <c r="B183" s="87">
        <v>-2</v>
      </c>
    </row>
    <row r="184" spans="1:2" x14ac:dyDescent="0.25">
      <c r="A184" s="87">
        <v>2020.0833333333201</v>
      </c>
      <c r="B184" s="87">
        <v>-2</v>
      </c>
    </row>
    <row r="185" spans="1:2" x14ac:dyDescent="0.25">
      <c r="A185" s="87">
        <v>2020.1666666666499</v>
      </c>
      <c r="B185" s="87">
        <v>-3</v>
      </c>
    </row>
    <row r="186" spans="1:2" x14ac:dyDescent="0.25">
      <c r="A186" s="87">
        <v>2020.24999999999</v>
      </c>
      <c r="B186" s="87">
        <v>-23</v>
      </c>
    </row>
    <row r="187" spans="1:2" x14ac:dyDescent="0.25">
      <c r="A187" s="87">
        <v>2020.3333333333201</v>
      </c>
      <c r="B187" s="87">
        <v>-31</v>
      </c>
    </row>
    <row r="188" spans="1:2" x14ac:dyDescent="0.25">
      <c r="A188" s="87">
        <v>2020.4166666666499</v>
      </c>
      <c r="B188" s="87">
        <v>-27</v>
      </c>
    </row>
    <row r="189" spans="1:2" x14ac:dyDescent="0.25">
      <c r="A189" s="87">
        <v>2020.49999999999</v>
      </c>
      <c r="B189" s="87">
        <v>-26</v>
      </c>
    </row>
    <row r="190" spans="1:2" x14ac:dyDescent="0.25">
      <c r="A190" s="87">
        <v>2020.5833333333201</v>
      </c>
      <c r="B190" s="87">
        <v>-29</v>
      </c>
    </row>
    <row r="191" spans="1:2" x14ac:dyDescent="0.25">
      <c r="A191" s="87">
        <v>2020.6666666666499</v>
      </c>
      <c r="B191" s="87">
        <v>-28</v>
      </c>
    </row>
    <row r="192" spans="1:2" x14ac:dyDescent="0.25">
      <c r="A192" s="87">
        <v>2020.74999999999</v>
      </c>
      <c r="B192" s="87">
        <v>-30</v>
      </c>
    </row>
    <row r="193" spans="1:2" x14ac:dyDescent="0.25">
      <c r="A193" s="87">
        <v>2020.8333333333201</v>
      </c>
      <c r="B193" s="87">
        <v>-26</v>
      </c>
    </row>
    <row r="194" spans="1:2" x14ac:dyDescent="0.25">
      <c r="A194" s="87">
        <v>2020.9166666666499</v>
      </c>
      <c r="B194" s="87">
        <v>-20</v>
      </c>
    </row>
    <row r="195" spans="1:2" x14ac:dyDescent="0.25">
      <c r="A195" s="87">
        <v>2020.99999999999</v>
      </c>
      <c r="B195" s="87">
        <v>-19</v>
      </c>
    </row>
    <row r="196" spans="1:2" x14ac:dyDescent="0.25">
      <c r="A196" s="87">
        <v>2021.0833333333201</v>
      </c>
      <c r="B196" s="87">
        <v>-19</v>
      </c>
    </row>
    <row r="197" spans="1:2" x14ac:dyDescent="0.25">
      <c r="A197" s="87">
        <v>2021.1666666666499</v>
      </c>
      <c r="B197" s="87">
        <v>-18</v>
      </c>
    </row>
    <row r="198" spans="1:2" x14ac:dyDescent="0.25">
      <c r="A198" s="87">
        <v>2021.24999999999</v>
      </c>
      <c r="B198" s="87">
        <v>-14</v>
      </c>
    </row>
    <row r="199" spans="1:2" x14ac:dyDescent="0.25">
      <c r="A199" s="87">
        <v>2021.3333333333201</v>
      </c>
      <c r="B199" s="87">
        <v>-9</v>
      </c>
    </row>
    <row r="200" spans="1:2" x14ac:dyDescent="0.25">
      <c r="A200" s="87">
        <v>2021.4166666666499</v>
      </c>
      <c r="B200" s="87"/>
    </row>
    <row r="201" spans="1:2" x14ac:dyDescent="0.25">
      <c r="A201" s="87">
        <v>2021.49999999998</v>
      </c>
      <c r="B201" s="87"/>
    </row>
    <row r="202" spans="1:2" x14ac:dyDescent="0.25">
      <c r="A202" s="89">
        <v>2021.5833333333201</v>
      </c>
      <c r="B202" s="89"/>
    </row>
  </sheetData>
  <mergeCells count="2">
    <mergeCell ref="A1:B1"/>
    <mergeCell ref="D1:E1"/>
  </mergeCells>
  <pageMargins left="0.7" right="0.7" top="0.75" bottom="0.75" header="0.3" footer="0.3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525"/>
  <sheetViews>
    <sheetView workbookViewId="0">
      <selection sqref="A1:D1"/>
    </sheetView>
  </sheetViews>
  <sheetFormatPr defaultRowHeight="15" x14ac:dyDescent="0.25"/>
  <cols>
    <col min="1" max="2" width="11.7109375" customWidth="1"/>
    <col min="3" max="3" width="16.7109375" customWidth="1"/>
    <col min="4" max="4" width="11.7109375" customWidth="1"/>
    <col min="6" max="6" width="12.7109375" customWidth="1"/>
    <col min="7" max="7" width="16.7109375" customWidth="1"/>
  </cols>
  <sheetData>
    <row r="1" spans="1:7" ht="15.75" x14ac:dyDescent="0.25">
      <c r="A1" s="190" t="s">
        <v>52</v>
      </c>
      <c r="B1" s="191"/>
      <c r="C1" s="191"/>
      <c r="D1" s="191"/>
      <c r="F1" s="190" t="s">
        <v>53</v>
      </c>
      <c r="G1" s="191"/>
    </row>
    <row r="2" spans="1:7" x14ac:dyDescent="0.25">
      <c r="A2" s="9" t="s">
        <v>51</v>
      </c>
      <c r="B2" s="9" t="s">
        <v>48</v>
      </c>
      <c r="C2" s="9" t="s">
        <v>49</v>
      </c>
      <c r="D2" s="9" t="s">
        <v>50</v>
      </c>
      <c r="F2" s="16" t="s">
        <v>54</v>
      </c>
      <c r="G2" s="10" t="s">
        <v>3</v>
      </c>
    </row>
    <row r="3" spans="1:7" x14ac:dyDescent="0.25">
      <c r="A3" s="19">
        <v>2020.0027322404401</v>
      </c>
      <c r="B3" s="19"/>
      <c r="C3" s="19"/>
      <c r="D3" s="19"/>
      <c r="F3" s="16" t="s">
        <v>55</v>
      </c>
      <c r="G3" s="11"/>
    </row>
    <row r="4" spans="1:7" x14ac:dyDescent="0.25">
      <c r="A4" s="18">
        <v>2020.0054644808699</v>
      </c>
      <c r="B4" s="18"/>
      <c r="C4" s="18"/>
      <c r="D4" s="18"/>
      <c r="F4" s="16" t="s">
        <v>56</v>
      </c>
      <c r="G4" s="11" t="s">
        <v>59</v>
      </c>
    </row>
    <row r="5" spans="1:7" x14ac:dyDescent="0.25">
      <c r="A5" s="18">
        <v>2020.00819672131</v>
      </c>
      <c r="B5" s="18"/>
      <c r="C5" s="18"/>
      <c r="D5" s="18"/>
      <c r="F5" s="16" t="s">
        <v>58</v>
      </c>
      <c r="G5" s="12"/>
    </row>
    <row r="6" spans="1:7" x14ac:dyDescent="0.25">
      <c r="A6" s="18">
        <v>2020.0109289617501</v>
      </c>
      <c r="B6" s="18"/>
      <c r="C6" s="18"/>
      <c r="D6" s="18"/>
    </row>
    <row r="7" spans="1:7" x14ac:dyDescent="0.25">
      <c r="A7" s="18">
        <v>2020.01366120219</v>
      </c>
      <c r="B7" s="18"/>
      <c r="C7" s="18"/>
      <c r="D7" s="18"/>
      <c r="F7" s="17" t="str">
        <f>HYPERLINK("#'OVERZICHT'!A1", "Link naar overzicht")</f>
        <v>Link naar overzicht</v>
      </c>
    </row>
    <row r="8" spans="1:7" x14ac:dyDescent="0.25">
      <c r="A8" s="18">
        <v>2020.01639344262</v>
      </c>
      <c r="B8" s="18"/>
      <c r="C8" s="18"/>
      <c r="D8" s="18"/>
    </row>
    <row r="9" spans="1:7" x14ac:dyDescent="0.25">
      <c r="A9" s="18">
        <v>2020.0191256830601</v>
      </c>
      <c r="B9" s="18"/>
      <c r="C9" s="18"/>
      <c r="D9" s="18"/>
    </row>
    <row r="10" spans="1:7" x14ac:dyDescent="0.25">
      <c r="A10" s="18">
        <v>2020.0218579235</v>
      </c>
      <c r="B10" s="18"/>
      <c r="C10" s="18"/>
      <c r="D10" s="18"/>
    </row>
    <row r="11" spans="1:7" x14ac:dyDescent="0.25">
      <c r="A11" s="18">
        <v>2020.02459016393</v>
      </c>
      <c r="B11" s="18"/>
      <c r="C11" s="18"/>
      <c r="D11" s="18"/>
    </row>
    <row r="12" spans="1:7" x14ac:dyDescent="0.25">
      <c r="A12" s="18">
        <v>2020.0273224043699</v>
      </c>
      <c r="B12" s="18"/>
      <c r="C12" s="18"/>
      <c r="D12" s="18"/>
    </row>
    <row r="13" spans="1:7" x14ac:dyDescent="0.25">
      <c r="A13" s="18">
        <v>2020.03005464481</v>
      </c>
      <c r="B13" s="18"/>
      <c r="C13" s="18"/>
      <c r="D13" s="18"/>
    </row>
    <row r="14" spans="1:7" x14ac:dyDescent="0.25">
      <c r="A14" s="18">
        <v>2020.0327868852501</v>
      </c>
      <c r="B14" s="18"/>
      <c r="C14" s="18"/>
      <c r="D14" s="18"/>
    </row>
    <row r="15" spans="1:7" x14ac:dyDescent="0.25">
      <c r="A15" s="18">
        <v>2020.0355191256799</v>
      </c>
      <c r="B15" s="18"/>
      <c r="C15" s="18"/>
      <c r="D15" s="18"/>
    </row>
    <row r="16" spans="1:7" x14ac:dyDescent="0.25">
      <c r="A16" s="18">
        <v>2020.03825136612</v>
      </c>
      <c r="B16" s="18"/>
      <c r="C16" s="18"/>
      <c r="D16" s="18"/>
    </row>
    <row r="17" spans="1:4" x14ac:dyDescent="0.25">
      <c r="A17" s="18">
        <v>2020.0409836065601</v>
      </c>
      <c r="B17" s="18"/>
      <c r="C17" s="18"/>
      <c r="D17" s="18"/>
    </row>
    <row r="18" spans="1:4" x14ac:dyDescent="0.25">
      <c r="A18" s="18">
        <v>2020.0437158469899</v>
      </c>
      <c r="B18" s="18"/>
      <c r="C18" s="18"/>
      <c r="D18" s="18"/>
    </row>
    <row r="19" spans="1:4" x14ac:dyDescent="0.25">
      <c r="A19" s="18">
        <v>2020.04644808743</v>
      </c>
      <c r="B19" s="18"/>
      <c r="C19" s="18"/>
      <c r="D19" s="18"/>
    </row>
    <row r="20" spans="1:4" x14ac:dyDescent="0.25">
      <c r="A20" s="18">
        <v>2020.0491803278701</v>
      </c>
      <c r="B20" s="18"/>
      <c r="C20" s="18"/>
      <c r="D20" s="18"/>
    </row>
    <row r="21" spans="1:4" x14ac:dyDescent="0.25">
      <c r="A21" s="18">
        <v>2020.0519125683099</v>
      </c>
      <c r="B21" s="18"/>
      <c r="C21" s="18"/>
      <c r="D21" s="18"/>
    </row>
    <row r="22" spans="1:4" x14ac:dyDescent="0.25">
      <c r="A22" s="18">
        <v>2020.05464480874</v>
      </c>
      <c r="B22" s="18"/>
      <c r="C22" s="18"/>
      <c r="D22" s="18"/>
    </row>
    <row r="23" spans="1:4" x14ac:dyDescent="0.25">
      <c r="A23" s="18">
        <v>2020.0573770491801</v>
      </c>
      <c r="B23" s="18"/>
      <c r="C23" s="18"/>
      <c r="D23" s="18"/>
    </row>
    <row r="24" spans="1:4" x14ac:dyDescent="0.25">
      <c r="A24" s="18">
        <v>2020.06010928962</v>
      </c>
      <c r="B24" s="18"/>
      <c r="C24" s="18"/>
      <c r="D24" s="18"/>
    </row>
    <row r="25" spans="1:4" x14ac:dyDescent="0.25">
      <c r="A25" s="18">
        <v>2020.06284153005</v>
      </c>
      <c r="B25" s="18"/>
      <c r="C25" s="18"/>
      <c r="D25" s="18"/>
    </row>
    <row r="26" spans="1:4" x14ac:dyDescent="0.25">
      <c r="A26" s="18">
        <v>2020.0655737704899</v>
      </c>
      <c r="B26" s="18"/>
      <c r="C26" s="18"/>
      <c r="D26" s="18"/>
    </row>
    <row r="27" spans="1:4" x14ac:dyDescent="0.25">
      <c r="A27" s="18">
        <v>2020.06830601093</v>
      </c>
      <c r="B27" s="18"/>
      <c r="C27" s="18"/>
      <c r="D27" s="18"/>
    </row>
    <row r="28" spans="1:4" x14ac:dyDescent="0.25">
      <c r="A28" s="18">
        <v>2020.0710382513701</v>
      </c>
      <c r="B28" s="18"/>
      <c r="C28" s="18"/>
      <c r="D28" s="18"/>
    </row>
    <row r="29" spans="1:4" x14ac:dyDescent="0.25">
      <c r="A29" s="18">
        <v>2020.0737704917999</v>
      </c>
      <c r="B29" s="18"/>
      <c r="C29" s="18"/>
      <c r="D29" s="18"/>
    </row>
    <row r="30" spans="1:4" x14ac:dyDescent="0.25">
      <c r="A30" s="18">
        <v>2020.07650273224</v>
      </c>
      <c r="B30" s="18"/>
      <c r="C30" s="18"/>
      <c r="D30" s="18"/>
    </row>
    <row r="31" spans="1:4" x14ac:dyDescent="0.25">
      <c r="A31" s="18">
        <v>2020.0792349726801</v>
      </c>
      <c r="B31" s="18"/>
      <c r="C31" s="18"/>
      <c r="D31" s="18"/>
    </row>
    <row r="32" spans="1:4" x14ac:dyDescent="0.25">
      <c r="A32" s="18">
        <v>2020.0819672131099</v>
      </c>
      <c r="B32" s="18"/>
      <c r="C32" s="18"/>
      <c r="D32" s="18"/>
    </row>
    <row r="33" spans="1:4" x14ac:dyDescent="0.25">
      <c r="A33" s="18">
        <v>2020.08469945355</v>
      </c>
      <c r="B33" s="18"/>
      <c r="C33" s="18"/>
      <c r="D33" s="18"/>
    </row>
    <row r="34" spans="1:4" x14ac:dyDescent="0.25">
      <c r="A34" s="18">
        <v>2020.0874316939901</v>
      </c>
      <c r="B34" s="18"/>
      <c r="C34" s="18"/>
      <c r="D34" s="18"/>
    </row>
    <row r="35" spans="1:4" x14ac:dyDescent="0.25">
      <c r="A35" s="18">
        <v>2020.0901639344299</v>
      </c>
      <c r="B35" s="18"/>
      <c r="C35" s="18"/>
      <c r="D35" s="18"/>
    </row>
    <row r="36" spans="1:4" x14ac:dyDescent="0.25">
      <c r="A36" s="18">
        <v>2020.09289617486</v>
      </c>
      <c r="B36" s="18"/>
      <c r="C36" s="18"/>
      <c r="D36" s="18"/>
    </row>
    <row r="37" spans="1:4" x14ac:dyDescent="0.25">
      <c r="A37" s="18">
        <v>2020.0956284153001</v>
      </c>
      <c r="B37" s="18"/>
      <c r="C37" s="18"/>
      <c r="D37" s="18"/>
    </row>
    <row r="38" spans="1:4" x14ac:dyDescent="0.25">
      <c r="A38" s="18">
        <v>2020.09836065574</v>
      </c>
      <c r="B38" s="18"/>
      <c r="C38" s="18"/>
      <c r="D38" s="18"/>
    </row>
    <row r="39" spans="1:4" x14ac:dyDescent="0.25">
      <c r="A39" s="18">
        <v>2020.10109289617</v>
      </c>
      <c r="B39" s="18"/>
      <c r="C39" s="18"/>
      <c r="D39" s="18"/>
    </row>
    <row r="40" spans="1:4" x14ac:dyDescent="0.25">
      <c r="A40" s="18">
        <v>2020.1038251366101</v>
      </c>
      <c r="B40" s="18"/>
      <c r="C40" s="18"/>
      <c r="D40" s="18"/>
    </row>
    <row r="41" spans="1:4" x14ac:dyDescent="0.25">
      <c r="A41" s="18">
        <v>2020.10655737705</v>
      </c>
      <c r="B41" s="18"/>
      <c r="C41" s="18"/>
      <c r="D41" s="18"/>
    </row>
    <row r="42" spans="1:4" x14ac:dyDescent="0.25">
      <c r="A42" s="18">
        <v>2020.10928961749</v>
      </c>
      <c r="B42" s="18"/>
      <c r="C42" s="18"/>
      <c r="D42" s="18"/>
    </row>
    <row r="43" spans="1:4" x14ac:dyDescent="0.25">
      <c r="A43" s="18">
        <v>2020.1120218579199</v>
      </c>
      <c r="B43" s="18"/>
      <c r="C43" s="18"/>
      <c r="D43" s="18"/>
    </row>
    <row r="44" spans="1:4" x14ac:dyDescent="0.25">
      <c r="A44" s="18">
        <v>2020.11475409836</v>
      </c>
      <c r="B44" s="18"/>
      <c r="C44" s="18"/>
      <c r="D44" s="18"/>
    </row>
    <row r="45" spans="1:4" x14ac:dyDescent="0.25">
      <c r="A45" s="18">
        <v>2020.1174863388001</v>
      </c>
      <c r="B45" s="18"/>
      <c r="C45" s="18"/>
      <c r="D45" s="18"/>
    </row>
    <row r="46" spans="1:4" x14ac:dyDescent="0.25">
      <c r="A46" s="18">
        <v>2020.1202185792299</v>
      </c>
      <c r="B46" s="18"/>
      <c r="C46" s="18"/>
      <c r="D46" s="18"/>
    </row>
    <row r="47" spans="1:4" x14ac:dyDescent="0.25">
      <c r="A47" s="18">
        <v>2020.12295081967</v>
      </c>
      <c r="B47" s="18"/>
      <c r="C47" s="18"/>
      <c r="D47" s="18"/>
    </row>
    <row r="48" spans="1:4" x14ac:dyDescent="0.25">
      <c r="A48" s="18">
        <v>2020.1256830601101</v>
      </c>
      <c r="B48" s="18">
        <v>0</v>
      </c>
      <c r="C48" s="18">
        <v>3.6666666666666701</v>
      </c>
      <c r="D48" s="18">
        <v>1.36666666666667</v>
      </c>
    </row>
    <row r="49" spans="1:4" x14ac:dyDescent="0.25">
      <c r="A49" s="18">
        <v>2020.1284153005399</v>
      </c>
      <c r="B49" s="18">
        <v>0</v>
      </c>
      <c r="C49" s="18">
        <v>3.6666666666666701</v>
      </c>
      <c r="D49" s="18">
        <v>1.36666666666667</v>
      </c>
    </row>
    <row r="50" spans="1:4" x14ac:dyDescent="0.25">
      <c r="A50" s="18">
        <v>2020.13114754098</v>
      </c>
      <c r="B50" s="18">
        <v>0</v>
      </c>
      <c r="C50" s="18">
        <v>3.6666666666666701</v>
      </c>
      <c r="D50" s="18">
        <v>1.36666666666667</v>
      </c>
    </row>
    <row r="51" spans="1:4" x14ac:dyDescent="0.25">
      <c r="A51" s="18">
        <v>2020.1338797814201</v>
      </c>
      <c r="B51" s="18">
        <v>0</v>
      </c>
      <c r="C51" s="18">
        <v>3.6666666666666701</v>
      </c>
      <c r="D51" s="18">
        <v>1.36666666666667</v>
      </c>
    </row>
    <row r="52" spans="1:4" x14ac:dyDescent="0.25">
      <c r="A52" s="18">
        <v>2020.1366120218599</v>
      </c>
      <c r="B52" s="18">
        <v>0</v>
      </c>
      <c r="C52" s="18">
        <v>3.6666666666666701</v>
      </c>
      <c r="D52" s="18">
        <v>1.36666666666667</v>
      </c>
    </row>
    <row r="53" spans="1:4" x14ac:dyDescent="0.25">
      <c r="A53" s="18">
        <v>2020.13934426229</v>
      </c>
      <c r="B53" s="18">
        <v>0</v>
      </c>
      <c r="C53" s="18">
        <v>3.6666666666666701</v>
      </c>
      <c r="D53" s="18">
        <v>1.36666666666667</v>
      </c>
    </row>
    <row r="54" spans="1:4" x14ac:dyDescent="0.25">
      <c r="A54" s="18">
        <v>2020.1420765027301</v>
      </c>
      <c r="B54" s="18">
        <v>1.1428571428571399</v>
      </c>
      <c r="C54" s="18">
        <v>3.4285714285714302</v>
      </c>
      <c r="D54" s="18">
        <v>1.25714285714286</v>
      </c>
    </row>
    <row r="55" spans="1:4" x14ac:dyDescent="0.25">
      <c r="A55" s="18">
        <v>2020.14480874317</v>
      </c>
      <c r="B55" s="18">
        <v>1.1428571428571399</v>
      </c>
      <c r="C55" s="18">
        <v>3.5714285714285698</v>
      </c>
      <c r="D55" s="18">
        <v>0.628571428571429</v>
      </c>
    </row>
    <row r="56" spans="1:4" x14ac:dyDescent="0.25">
      <c r="A56" s="18">
        <v>2020.1475409836</v>
      </c>
      <c r="B56" s="18">
        <v>2.71428571428571</v>
      </c>
      <c r="C56" s="18">
        <v>3.5714285714285698</v>
      </c>
      <c r="D56" s="18">
        <v>0.4</v>
      </c>
    </row>
    <row r="57" spans="1:4" x14ac:dyDescent="0.25">
      <c r="A57" s="18">
        <v>2020.1502732240399</v>
      </c>
      <c r="B57" s="18">
        <v>4</v>
      </c>
      <c r="C57" s="18">
        <v>3</v>
      </c>
      <c r="D57" s="18">
        <v>0.65714285714285703</v>
      </c>
    </row>
    <row r="58" spans="1:4" x14ac:dyDescent="0.25">
      <c r="A58" s="18">
        <v>2020.15300546448</v>
      </c>
      <c r="B58" s="18">
        <v>5.5714285714285703</v>
      </c>
      <c r="C58" s="18">
        <v>3.5714285714285698</v>
      </c>
      <c r="D58" s="18">
        <v>0.4</v>
      </c>
    </row>
    <row r="59" spans="1:4" x14ac:dyDescent="0.25">
      <c r="A59" s="18">
        <v>2020.1557377049201</v>
      </c>
      <c r="B59" s="18">
        <v>5.5714285714285703</v>
      </c>
      <c r="C59" s="18">
        <v>4.28571428571429</v>
      </c>
      <c r="D59" s="18">
        <v>-0.28571428571428598</v>
      </c>
    </row>
    <row r="60" spans="1:4" x14ac:dyDescent="0.25">
      <c r="A60" s="18">
        <v>2020.1584699453499</v>
      </c>
      <c r="B60" s="18">
        <v>5.28571428571429</v>
      </c>
      <c r="C60" s="18">
        <v>5.28571428571429</v>
      </c>
      <c r="D60" s="18">
        <v>-0.82857142857142896</v>
      </c>
    </row>
    <row r="61" spans="1:4" x14ac:dyDescent="0.25">
      <c r="A61" s="18">
        <v>2020.16120218579</v>
      </c>
      <c r="B61" s="18">
        <v>4.4285714285714297</v>
      </c>
      <c r="C61" s="18">
        <v>6.1428571428571397</v>
      </c>
      <c r="D61" s="18">
        <v>-1.1428571428571399</v>
      </c>
    </row>
    <row r="62" spans="1:4" x14ac:dyDescent="0.25">
      <c r="A62" s="18">
        <v>2020.1639344262301</v>
      </c>
      <c r="B62" s="18">
        <v>3.8571428571428599</v>
      </c>
      <c r="C62" s="18">
        <v>6.8571428571428603</v>
      </c>
      <c r="D62" s="18">
        <v>-1.51428571428571</v>
      </c>
    </row>
    <row r="63" spans="1:4" x14ac:dyDescent="0.25">
      <c r="A63" s="18">
        <v>2020.1666666666599</v>
      </c>
      <c r="B63" s="18">
        <v>4.1428571428571397</v>
      </c>
      <c r="C63" s="18">
        <v>7.71428571428571</v>
      </c>
      <c r="D63" s="18">
        <v>-1.8285714285714301</v>
      </c>
    </row>
    <row r="64" spans="1:4" x14ac:dyDescent="0.25">
      <c r="A64" s="18">
        <v>2020.1693989071</v>
      </c>
      <c r="B64" s="18">
        <v>2</v>
      </c>
      <c r="C64" s="18">
        <v>8.4285714285714306</v>
      </c>
      <c r="D64" s="18">
        <v>-2.8857142857142901</v>
      </c>
    </row>
    <row r="65" spans="1:4" x14ac:dyDescent="0.25">
      <c r="A65" s="18">
        <v>2020.1721311475401</v>
      </c>
      <c r="B65" s="18">
        <v>0</v>
      </c>
      <c r="C65" s="18">
        <v>9.4285714285714306</v>
      </c>
      <c r="D65" s="18">
        <v>-3.2</v>
      </c>
    </row>
    <row r="66" spans="1:4" x14ac:dyDescent="0.25">
      <c r="A66" s="18">
        <v>2020.1748633879799</v>
      </c>
      <c r="B66" s="18">
        <v>-0.14285714285714299</v>
      </c>
      <c r="C66" s="18">
        <v>9.5714285714285694</v>
      </c>
      <c r="D66" s="18">
        <v>-2.8571428571428599</v>
      </c>
    </row>
    <row r="67" spans="1:4" x14ac:dyDescent="0.25">
      <c r="A67" s="18">
        <v>2020.17759562841</v>
      </c>
      <c r="B67" s="18">
        <v>-0.71428571428571397</v>
      </c>
      <c r="C67" s="18">
        <v>9.5714285714285694</v>
      </c>
      <c r="D67" s="18">
        <v>-3.1714285714285699</v>
      </c>
    </row>
    <row r="68" spans="1:4" x14ac:dyDescent="0.25">
      <c r="A68" s="18">
        <v>2020.1803278688501</v>
      </c>
      <c r="B68" s="18">
        <v>-0.85714285714285698</v>
      </c>
      <c r="C68" s="18">
        <v>9.1428571428571406</v>
      </c>
      <c r="D68" s="18">
        <v>-3.6</v>
      </c>
    </row>
    <row r="69" spans="1:4" x14ac:dyDescent="0.25">
      <c r="A69" s="18">
        <v>2020.18306010929</v>
      </c>
      <c r="B69" s="18">
        <v>-0.14285714285714299</v>
      </c>
      <c r="C69" s="18">
        <v>8.8571428571428594</v>
      </c>
      <c r="D69" s="18">
        <v>-3.45714285714286</v>
      </c>
    </row>
    <row r="70" spans="1:4" x14ac:dyDescent="0.25">
      <c r="A70" s="18">
        <v>2020.18579234972</v>
      </c>
      <c r="B70" s="18">
        <v>-0.71428571428571397</v>
      </c>
      <c r="C70" s="18">
        <v>8.4285714285714306</v>
      </c>
      <c r="D70" s="18">
        <v>-3.71428571428571</v>
      </c>
    </row>
    <row r="71" spans="1:4" x14ac:dyDescent="0.25">
      <c r="A71" s="18">
        <v>2020.1885245901599</v>
      </c>
      <c r="B71" s="18">
        <v>-0.28571428571428598</v>
      </c>
      <c r="C71" s="18">
        <v>8.28571428571429</v>
      </c>
      <c r="D71" s="18">
        <v>-4.1142857142857103</v>
      </c>
    </row>
    <row r="72" spans="1:4" x14ac:dyDescent="0.25">
      <c r="A72" s="18">
        <v>2020.1912568306</v>
      </c>
      <c r="B72" s="18">
        <v>-1.5714285714285701</v>
      </c>
      <c r="C72" s="18">
        <v>7.5714285714285703</v>
      </c>
      <c r="D72" s="18">
        <v>-5.6285714285714299</v>
      </c>
    </row>
    <row r="73" spans="1:4" x14ac:dyDescent="0.25">
      <c r="A73" s="18">
        <v>2020.1939890710401</v>
      </c>
      <c r="B73" s="18">
        <v>-2.1428571428571401</v>
      </c>
      <c r="C73" s="18">
        <v>7.5714285714285703</v>
      </c>
      <c r="D73" s="18">
        <v>-7.28571428571429</v>
      </c>
    </row>
    <row r="74" spans="1:4" x14ac:dyDescent="0.25">
      <c r="A74" s="18">
        <v>2020.1967213114699</v>
      </c>
      <c r="B74" s="18">
        <v>-2.71428571428571</v>
      </c>
      <c r="C74" s="18">
        <v>7.28571428571429</v>
      </c>
      <c r="D74" s="18">
        <v>-9.4571428571428608</v>
      </c>
    </row>
    <row r="75" spans="1:4" x14ac:dyDescent="0.25">
      <c r="A75" s="18">
        <v>2020.19945355191</v>
      </c>
      <c r="B75" s="18">
        <v>-4.5714285714285703</v>
      </c>
      <c r="C75" s="18">
        <v>6.8571428571428603</v>
      </c>
      <c r="D75" s="18">
        <v>-12.6</v>
      </c>
    </row>
    <row r="76" spans="1:4" x14ac:dyDescent="0.25">
      <c r="A76" s="18">
        <v>2020.2021857923501</v>
      </c>
      <c r="B76" s="18">
        <v>-7.5714285714285703</v>
      </c>
      <c r="C76" s="18">
        <v>4.5714285714285703</v>
      </c>
      <c r="D76" s="18">
        <v>-19.514285714285698</v>
      </c>
    </row>
    <row r="77" spans="1:4" x14ac:dyDescent="0.25">
      <c r="A77" s="18">
        <v>2020.2049180327799</v>
      </c>
      <c r="B77" s="18">
        <v>-12</v>
      </c>
      <c r="C77" s="18">
        <v>1.8571428571428601</v>
      </c>
      <c r="D77" s="18">
        <v>-27.4</v>
      </c>
    </row>
    <row r="78" spans="1:4" x14ac:dyDescent="0.25">
      <c r="A78" s="18">
        <v>2020.20765027322</v>
      </c>
      <c r="B78" s="18">
        <v>-15.1428571428571</v>
      </c>
      <c r="C78" s="18">
        <v>-0.14285714285714299</v>
      </c>
      <c r="D78" s="18">
        <v>-33.085714285714303</v>
      </c>
    </row>
    <row r="79" spans="1:4" x14ac:dyDescent="0.25">
      <c r="A79" s="18">
        <v>2020.2103825136601</v>
      </c>
      <c r="B79" s="18">
        <v>-18.285714285714299</v>
      </c>
      <c r="C79" s="18">
        <v>-3.5714285714285698</v>
      </c>
      <c r="D79" s="18">
        <v>-39.457142857142898</v>
      </c>
    </row>
    <row r="80" spans="1:4" x14ac:dyDescent="0.25">
      <c r="A80" s="18">
        <v>2020.2131147540999</v>
      </c>
      <c r="B80" s="18">
        <v>-23</v>
      </c>
      <c r="C80" s="18">
        <v>-8.1428571428571406</v>
      </c>
      <c r="D80" s="18">
        <v>-47.257142857142902</v>
      </c>
    </row>
    <row r="81" spans="1:4" x14ac:dyDescent="0.25">
      <c r="A81" s="18">
        <v>2020.21584699453</v>
      </c>
      <c r="B81" s="18">
        <v>-27.571428571428601</v>
      </c>
      <c r="C81" s="18">
        <v>-13</v>
      </c>
      <c r="D81" s="18">
        <v>-54.8</v>
      </c>
    </row>
    <row r="82" spans="1:4" x14ac:dyDescent="0.25">
      <c r="A82" s="18">
        <v>2020.2185792349701</v>
      </c>
      <c r="B82" s="18">
        <v>-32.285714285714299</v>
      </c>
      <c r="C82" s="18">
        <v>-17.8571428571429</v>
      </c>
      <c r="D82" s="18">
        <v>-61.828571428571401</v>
      </c>
    </row>
    <row r="83" spans="1:4" x14ac:dyDescent="0.25">
      <c r="A83" s="18">
        <v>2020.2213114754099</v>
      </c>
      <c r="B83" s="18">
        <v>-36.571428571428598</v>
      </c>
      <c r="C83" s="18">
        <v>-22.714285714285701</v>
      </c>
      <c r="D83" s="18">
        <v>-66.371428571428595</v>
      </c>
    </row>
    <row r="84" spans="1:4" x14ac:dyDescent="0.25">
      <c r="A84" s="18">
        <v>2020.22404371584</v>
      </c>
      <c r="B84" s="18">
        <v>-40.571428571428598</v>
      </c>
      <c r="C84" s="18">
        <v>-27.714285714285701</v>
      </c>
      <c r="D84" s="18">
        <v>-70.142857142857196</v>
      </c>
    </row>
    <row r="85" spans="1:4" x14ac:dyDescent="0.25">
      <c r="A85" s="18">
        <v>2020.2267759562801</v>
      </c>
      <c r="B85" s="18">
        <v>-42.428571428571402</v>
      </c>
      <c r="C85" s="18">
        <v>-32</v>
      </c>
      <c r="D85" s="18">
        <v>-74.142857142857096</v>
      </c>
    </row>
    <row r="86" spans="1:4" x14ac:dyDescent="0.25">
      <c r="A86" s="18">
        <v>2020.22950819672</v>
      </c>
      <c r="B86" s="18">
        <v>-44.285714285714299</v>
      </c>
      <c r="C86" s="18">
        <v>-35</v>
      </c>
      <c r="D86" s="18">
        <v>-76.971428571428604</v>
      </c>
    </row>
    <row r="87" spans="1:4" x14ac:dyDescent="0.25">
      <c r="A87" s="18">
        <v>2020.23224043716</v>
      </c>
      <c r="B87" s="18">
        <v>-45.714285714285701</v>
      </c>
      <c r="C87" s="18">
        <v>-37.285714285714299</v>
      </c>
      <c r="D87" s="18">
        <v>-78.314285714285703</v>
      </c>
    </row>
    <row r="88" spans="1:4" x14ac:dyDescent="0.25">
      <c r="A88" s="18">
        <v>2020.2349726775899</v>
      </c>
      <c r="B88" s="18">
        <v>-46.571428571428598</v>
      </c>
      <c r="C88" s="18">
        <v>-39</v>
      </c>
      <c r="D88" s="18">
        <v>-78.942857142857207</v>
      </c>
    </row>
    <row r="89" spans="1:4" x14ac:dyDescent="0.25">
      <c r="A89" s="18">
        <v>2020.23770491803</v>
      </c>
      <c r="B89" s="18">
        <v>-47</v>
      </c>
      <c r="C89" s="18">
        <v>-40.428571428571402</v>
      </c>
      <c r="D89" s="18">
        <v>-79.314285714285703</v>
      </c>
    </row>
    <row r="90" spans="1:4" x14ac:dyDescent="0.25">
      <c r="A90" s="18">
        <v>2020.2404371584701</v>
      </c>
      <c r="B90" s="18">
        <v>-47.714285714285701</v>
      </c>
      <c r="C90" s="18">
        <v>-41.571428571428598</v>
      </c>
      <c r="D90" s="18">
        <v>-79.2</v>
      </c>
    </row>
    <row r="91" spans="1:4" x14ac:dyDescent="0.25">
      <c r="A91" s="18">
        <v>2020.2431693988999</v>
      </c>
      <c r="B91" s="18">
        <v>-48.428571428571402</v>
      </c>
      <c r="C91" s="18">
        <v>-42</v>
      </c>
      <c r="D91" s="18">
        <v>-79.542857142857102</v>
      </c>
    </row>
    <row r="92" spans="1:4" x14ac:dyDescent="0.25">
      <c r="A92" s="18">
        <v>2020.24590163934</v>
      </c>
      <c r="B92" s="18">
        <v>-49.285714285714299</v>
      </c>
      <c r="C92" s="18">
        <v>-42.285714285714299</v>
      </c>
      <c r="D92" s="18">
        <v>-79.742857142857105</v>
      </c>
    </row>
    <row r="93" spans="1:4" x14ac:dyDescent="0.25">
      <c r="A93" s="18">
        <v>2020.2486338797801</v>
      </c>
      <c r="B93" s="18">
        <v>-49</v>
      </c>
      <c r="C93" s="18">
        <v>-42.428571428571402</v>
      </c>
      <c r="D93" s="18">
        <v>-80.2</v>
      </c>
    </row>
    <row r="94" spans="1:4" x14ac:dyDescent="0.25">
      <c r="A94" s="18">
        <v>2020.2513661202199</v>
      </c>
      <c r="B94" s="18">
        <v>-48.857142857142897</v>
      </c>
      <c r="C94" s="18">
        <v>-42</v>
      </c>
      <c r="D94" s="18">
        <v>-80.542857142857102</v>
      </c>
    </row>
    <row r="95" spans="1:4" x14ac:dyDescent="0.25">
      <c r="A95" s="18">
        <v>2020.25409836065</v>
      </c>
      <c r="B95" s="18">
        <v>-48.857142857142897</v>
      </c>
      <c r="C95" s="18">
        <v>-42</v>
      </c>
      <c r="D95" s="18">
        <v>-80.8857142857143</v>
      </c>
    </row>
    <row r="96" spans="1:4" x14ac:dyDescent="0.25">
      <c r="A96" s="18">
        <v>2020.2568306010901</v>
      </c>
      <c r="B96" s="18">
        <v>-48.857142857142897</v>
      </c>
      <c r="C96" s="18">
        <v>-42</v>
      </c>
      <c r="D96" s="18">
        <v>-81</v>
      </c>
    </row>
    <row r="97" spans="1:4" x14ac:dyDescent="0.25">
      <c r="A97" s="18">
        <v>2020.2595628415299</v>
      </c>
      <c r="B97" s="18">
        <v>-48.428571428571402</v>
      </c>
      <c r="C97" s="18">
        <v>-42</v>
      </c>
      <c r="D97" s="18">
        <v>-80.971428571428604</v>
      </c>
    </row>
    <row r="98" spans="1:4" x14ac:dyDescent="0.25">
      <c r="A98" s="18">
        <v>2020.26229508196</v>
      </c>
      <c r="B98" s="18">
        <v>-46.857142857142897</v>
      </c>
      <c r="C98" s="18">
        <v>-42.285714285714299</v>
      </c>
      <c r="D98" s="18">
        <v>-80.142857142857096</v>
      </c>
    </row>
    <row r="99" spans="1:4" x14ac:dyDescent="0.25">
      <c r="A99" s="18">
        <v>2020.2650273224001</v>
      </c>
      <c r="B99" s="18">
        <v>-45.714285714285701</v>
      </c>
      <c r="C99" s="18">
        <v>-42.571428571428598</v>
      </c>
      <c r="D99" s="18">
        <v>-79.742857142857105</v>
      </c>
    </row>
    <row r="100" spans="1:4" x14ac:dyDescent="0.25">
      <c r="A100" s="18">
        <v>2020.26775956284</v>
      </c>
      <c r="B100" s="18">
        <v>-45</v>
      </c>
      <c r="C100" s="18">
        <v>-42.857142857142897</v>
      </c>
      <c r="D100" s="18">
        <v>-78.828571428571394</v>
      </c>
    </row>
    <row r="101" spans="1:4" x14ac:dyDescent="0.25">
      <c r="A101" s="18">
        <v>2020.27049180328</v>
      </c>
      <c r="B101" s="18">
        <v>-44</v>
      </c>
      <c r="C101" s="18">
        <v>-43.571428571428598</v>
      </c>
      <c r="D101" s="18">
        <v>-77.942857142857207</v>
      </c>
    </row>
    <row r="102" spans="1:4" x14ac:dyDescent="0.25">
      <c r="A102" s="18">
        <v>2020.2732240437099</v>
      </c>
      <c r="B102" s="18">
        <v>-42.714285714285701</v>
      </c>
      <c r="C102" s="18">
        <v>-44</v>
      </c>
      <c r="D102" s="18">
        <v>-77</v>
      </c>
    </row>
    <row r="103" spans="1:4" x14ac:dyDescent="0.25">
      <c r="A103" s="18">
        <v>2020.27595628415</v>
      </c>
      <c r="B103" s="18">
        <v>-41.428571428571402</v>
      </c>
      <c r="C103" s="18">
        <v>-44.142857142857103</v>
      </c>
      <c r="D103" s="18">
        <v>-77.542857142857102</v>
      </c>
    </row>
    <row r="104" spans="1:4" x14ac:dyDescent="0.25">
      <c r="A104" s="18">
        <v>2020.2786885245901</v>
      </c>
      <c r="B104" s="18">
        <v>-40.714285714285701</v>
      </c>
      <c r="C104" s="18">
        <v>-43.714285714285701</v>
      </c>
      <c r="D104" s="18">
        <v>-77.1142857142857</v>
      </c>
    </row>
    <row r="105" spans="1:4" x14ac:dyDescent="0.25">
      <c r="A105" s="18">
        <v>2020.2814207650199</v>
      </c>
      <c r="B105" s="18">
        <v>-43.142857142857103</v>
      </c>
      <c r="C105" s="18">
        <v>-45.714285714285701</v>
      </c>
      <c r="D105" s="18">
        <v>-77.2</v>
      </c>
    </row>
    <row r="106" spans="1:4" x14ac:dyDescent="0.25">
      <c r="A106" s="18">
        <v>2020.28415300546</v>
      </c>
      <c r="B106" s="18">
        <v>-46.142857142857103</v>
      </c>
      <c r="C106" s="18">
        <v>-46.142857142857103</v>
      </c>
      <c r="D106" s="18">
        <v>-79.314285714285703</v>
      </c>
    </row>
    <row r="107" spans="1:4" x14ac:dyDescent="0.25">
      <c r="A107" s="18">
        <v>2020.2868852459001</v>
      </c>
      <c r="B107" s="18">
        <v>-46.857142857142897</v>
      </c>
      <c r="C107" s="18">
        <v>-45.857142857142897</v>
      </c>
      <c r="D107" s="18">
        <v>-79.228571428571399</v>
      </c>
    </row>
    <row r="108" spans="1:4" x14ac:dyDescent="0.25">
      <c r="A108" s="18">
        <v>2020.2896174863399</v>
      </c>
      <c r="B108" s="18">
        <v>-47</v>
      </c>
      <c r="C108" s="18">
        <v>-45</v>
      </c>
      <c r="D108" s="18">
        <v>-79.228571428571399</v>
      </c>
    </row>
    <row r="109" spans="1:4" x14ac:dyDescent="0.25">
      <c r="A109" s="18">
        <v>2020.29234972677</v>
      </c>
      <c r="B109" s="18">
        <v>-47.285714285714299</v>
      </c>
      <c r="C109" s="18">
        <v>-44.428571428571402</v>
      </c>
      <c r="D109" s="18">
        <v>-79.342857142857099</v>
      </c>
    </row>
    <row r="110" spans="1:4" x14ac:dyDescent="0.25">
      <c r="A110" s="18">
        <v>2020.2950819672101</v>
      </c>
      <c r="B110" s="18">
        <v>-47.571428571428598</v>
      </c>
      <c r="C110" s="18">
        <v>-44.285714285714299</v>
      </c>
      <c r="D110" s="18">
        <v>-78.314285714285703</v>
      </c>
    </row>
    <row r="111" spans="1:4" x14ac:dyDescent="0.25">
      <c r="A111" s="18">
        <v>2020.2978142076499</v>
      </c>
      <c r="B111" s="18">
        <v>-48</v>
      </c>
      <c r="C111" s="18">
        <v>-44.285714285714299</v>
      </c>
      <c r="D111" s="18">
        <v>-78.571428571428598</v>
      </c>
    </row>
    <row r="112" spans="1:4" x14ac:dyDescent="0.25">
      <c r="A112" s="18">
        <v>2020.30054644808</v>
      </c>
      <c r="B112" s="18">
        <v>-45.142857142857103</v>
      </c>
      <c r="C112" s="18">
        <v>-41.714285714285701</v>
      </c>
      <c r="D112" s="18">
        <v>-78.514285714285705</v>
      </c>
    </row>
    <row r="113" spans="1:4" x14ac:dyDescent="0.25">
      <c r="A113" s="18">
        <v>2020.3032786885201</v>
      </c>
      <c r="B113" s="18">
        <v>-41.428571428571402</v>
      </c>
      <c r="C113" s="18">
        <v>-40.857142857142897</v>
      </c>
      <c r="D113" s="18">
        <v>-75.971428571428604</v>
      </c>
    </row>
    <row r="114" spans="1:4" x14ac:dyDescent="0.25">
      <c r="A114" s="18">
        <v>2020.3060109289599</v>
      </c>
      <c r="B114" s="18">
        <v>-40.285714285714299</v>
      </c>
      <c r="C114" s="18">
        <v>-40.571428571428598</v>
      </c>
      <c r="D114" s="18">
        <v>-75.771428571428601</v>
      </c>
    </row>
    <row r="115" spans="1:4" x14ac:dyDescent="0.25">
      <c r="A115" s="18">
        <v>2020.3087431694</v>
      </c>
      <c r="B115" s="18">
        <v>-39.714285714285701</v>
      </c>
      <c r="C115" s="18">
        <v>-40.857142857142897</v>
      </c>
      <c r="D115" s="18">
        <v>-75.542857142857201</v>
      </c>
    </row>
    <row r="116" spans="1:4" x14ac:dyDescent="0.25">
      <c r="A116" s="18">
        <v>2020.3114754098301</v>
      </c>
      <c r="B116" s="18">
        <v>-39</v>
      </c>
      <c r="C116" s="18">
        <v>-41</v>
      </c>
      <c r="D116" s="18">
        <v>-75.085714285714303</v>
      </c>
    </row>
    <row r="117" spans="1:4" x14ac:dyDescent="0.25">
      <c r="A117" s="18">
        <v>2020.31420765027</v>
      </c>
      <c r="B117" s="18">
        <v>-38.285714285714299</v>
      </c>
      <c r="C117" s="18">
        <v>-40.714285714285701</v>
      </c>
      <c r="D117" s="18">
        <v>-74.628571428571405</v>
      </c>
    </row>
    <row r="118" spans="1:4" x14ac:dyDescent="0.25">
      <c r="A118" s="18">
        <v>2020.31693989071</v>
      </c>
      <c r="B118" s="18">
        <v>-37.142857142857103</v>
      </c>
      <c r="C118" s="18">
        <v>-40.142857142857103</v>
      </c>
      <c r="D118" s="18">
        <v>-74.428571428571402</v>
      </c>
    </row>
    <row r="119" spans="1:4" x14ac:dyDescent="0.25">
      <c r="A119" s="18">
        <v>2020.3196721311399</v>
      </c>
      <c r="B119" s="18">
        <v>-36</v>
      </c>
      <c r="C119" s="18">
        <v>-39.714285714285701</v>
      </c>
      <c r="D119" s="18">
        <v>-73.857142857142904</v>
      </c>
    </row>
    <row r="120" spans="1:4" x14ac:dyDescent="0.25">
      <c r="A120" s="18">
        <v>2020.32240437158</v>
      </c>
      <c r="B120" s="18">
        <v>-36.428571428571402</v>
      </c>
      <c r="C120" s="18">
        <v>-39.142857142857103</v>
      </c>
      <c r="D120" s="18">
        <v>-73.400000000000006</v>
      </c>
    </row>
    <row r="121" spans="1:4" x14ac:dyDescent="0.25">
      <c r="A121" s="18">
        <v>2020.3251366120201</v>
      </c>
      <c r="B121" s="18">
        <v>-36.857142857142897</v>
      </c>
      <c r="C121" s="18">
        <v>-38.571428571428598</v>
      </c>
      <c r="D121" s="18">
        <v>-73.257142857142895</v>
      </c>
    </row>
    <row r="122" spans="1:4" x14ac:dyDescent="0.25">
      <c r="A122" s="18">
        <v>2020.3278688524599</v>
      </c>
      <c r="B122" s="18">
        <v>-36.857142857142897</v>
      </c>
      <c r="C122" s="18">
        <v>-38</v>
      </c>
      <c r="D122" s="18">
        <v>-72.942857142857207</v>
      </c>
    </row>
    <row r="123" spans="1:4" x14ac:dyDescent="0.25">
      <c r="A123" s="18">
        <v>2020.33060109289</v>
      </c>
      <c r="B123" s="18">
        <v>-37.142857142857103</v>
      </c>
      <c r="C123" s="18">
        <v>-37.142857142857103</v>
      </c>
      <c r="D123" s="18">
        <v>-71.857142857142904</v>
      </c>
    </row>
    <row r="124" spans="1:4" x14ac:dyDescent="0.25">
      <c r="A124" s="18">
        <v>2020.3333333333301</v>
      </c>
      <c r="B124" s="18">
        <v>-37.714285714285701</v>
      </c>
      <c r="C124" s="18">
        <v>-36</v>
      </c>
      <c r="D124" s="18">
        <v>-74.1142857142857</v>
      </c>
    </row>
    <row r="125" spans="1:4" x14ac:dyDescent="0.25">
      <c r="A125" s="18">
        <v>2020.3360655737699</v>
      </c>
      <c r="B125" s="18">
        <v>-38</v>
      </c>
      <c r="C125" s="18">
        <v>-35</v>
      </c>
      <c r="D125" s="18">
        <v>-72.857142857142904</v>
      </c>
    </row>
    <row r="126" spans="1:4" x14ac:dyDescent="0.25">
      <c r="A126" s="18">
        <v>2020.3387978142</v>
      </c>
      <c r="B126" s="18">
        <v>-38.285714285714299</v>
      </c>
      <c r="C126" s="18">
        <v>-33.857142857142897</v>
      </c>
      <c r="D126" s="18">
        <v>-72.571428571428598</v>
      </c>
    </row>
    <row r="127" spans="1:4" x14ac:dyDescent="0.25">
      <c r="A127" s="18">
        <v>2020.3415300546401</v>
      </c>
      <c r="B127" s="18">
        <v>-36.285714285714299</v>
      </c>
      <c r="C127" s="18">
        <v>-33</v>
      </c>
      <c r="D127" s="18">
        <v>-71.228571428571399</v>
      </c>
    </row>
    <row r="128" spans="1:4" x14ac:dyDescent="0.25">
      <c r="A128" s="18">
        <v>2020.3442622950799</v>
      </c>
      <c r="B128" s="18">
        <v>-35.571428571428598</v>
      </c>
      <c r="C128" s="18">
        <v>-32.142857142857103</v>
      </c>
      <c r="D128" s="18">
        <v>-69.657142857142901</v>
      </c>
    </row>
    <row r="129" spans="1:4" x14ac:dyDescent="0.25">
      <c r="A129" s="18">
        <v>2020.34699453552</v>
      </c>
      <c r="B129" s="18">
        <v>-34.571428571428598</v>
      </c>
      <c r="C129" s="18">
        <v>-31.428571428571399</v>
      </c>
      <c r="D129" s="18">
        <v>-68.2</v>
      </c>
    </row>
    <row r="130" spans="1:4" x14ac:dyDescent="0.25">
      <c r="A130" s="18">
        <v>2020.3497267759501</v>
      </c>
      <c r="B130" s="18">
        <v>-33.571428571428598</v>
      </c>
      <c r="C130" s="18">
        <v>-30.714285714285701</v>
      </c>
      <c r="D130" s="18">
        <v>-67.485714285714295</v>
      </c>
    </row>
    <row r="131" spans="1:4" x14ac:dyDescent="0.25">
      <c r="A131" s="18">
        <v>2020.35245901639</v>
      </c>
      <c r="B131" s="18">
        <v>-32.285714285714299</v>
      </c>
      <c r="C131" s="18">
        <v>-30.714285714285701</v>
      </c>
      <c r="D131" s="18">
        <v>-63.914285714285697</v>
      </c>
    </row>
    <row r="132" spans="1:4" x14ac:dyDescent="0.25">
      <c r="A132" s="18">
        <v>2020.35519125683</v>
      </c>
      <c r="B132" s="18">
        <v>-31.1428571428571</v>
      </c>
      <c r="C132" s="18">
        <v>-30.1428571428571</v>
      </c>
      <c r="D132" s="18">
        <v>-63.085714285714303</v>
      </c>
    </row>
    <row r="133" spans="1:4" x14ac:dyDescent="0.25">
      <c r="A133" s="18">
        <v>2020.3579234972599</v>
      </c>
      <c r="B133" s="18">
        <v>-31.428571428571399</v>
      </c>
      <c r="C133" s="18">
        <v>-29.571428571428601</v>
      </c>
      <c r="D133" s="18">
        <v>-62.285714285714299</v>
      </c>
    </row>
    <row r="134" spans="1:4" x14ac:dyDescent="0.25">
      <c r="A134" s="18">
        <v>2020.3606557377</v>
      </c>
      <c r="B134" s="18">
        <v>-32.714285714285701</v>
      </c>
      <c r="C134" s="18">
        <v>-29.8571428571429</v>
      </c>
      <c r="D134" s="18">
        <v>-60.9428571428571</v>
      </c>
    </row>
    <row r="135" spans="1:4" x14ac:dyDescent="0.25">
      <c r="A135" s="18">
        <v>2020.3633879781401</v>
      </c>
      <c r="B135" s="18">
        <v>-32.285714285714299</v>
      </c>
      <c r="C135" s="18">
        <v>-29.8571428571429</v>
      </c>
      <c r="D135" s="18">
        <v>-59.342857142857099</v>
      </c>
    </row>
    <row r="136" spans="1:4" x14ac:dyDescent="0.25">
      <c r="A136" s="18">
        <v>2020.3661202185699</v>
      </c>
      <c r="B136" s="18">
        <v>-32.714285714285701</v>
      </c>
      <c r="C136" s="18">
        <v>-29.428571428571399</v>
      </c>
      <c r="D136" s="18">
        <v>-58.0571428571429</v>
      </c>
    </row>
    <row r="137" spans="1:4" x14ac:dyDescent="0.25">
      <c r="A137" s="18">
        <v>2020.36885245901</v>
      </c>
      <c r="B137" s="18">
        <v>-33</v>
      </c>
      <c r="C137" s="18">
        <v>-29.285714285714299</v>
      </c>
      <c r="D137" s="18">
        <v>-56.857142857142897</v>
      </c>
    </row>
    <row r="138" spans="1:4" x14ac:dyDescent="0.25">
      <c r="A138" s="18">
        <v>2020.3715846994501</v>
      </c>
      <c r="B138" s="18">
        <v>-33.142857142857103</v>
      </c>
      <c r="C138" s="18">
        <v>-28.8571428571429</v>
      </c>
      <c r="D138" s="18">
        <v>-55.142857142857103</v>
      </c>
    </row>
    <row r="139" spans="1:4" x14ac:dyDescent="0.25">
      <c r="A139" s="18">
        <v>2020.3743169398899</v>
      </c>
      <c r="B139" s="18">
        <v>-33.285714285714299</v>
      </c>
      <c r="C139" s="18">
        <v>-28.8571428571429</v>
      </c>
      <c r="D139" s="18">
        <v>-53.685714285714297</v>
      </c>
    </row>
    <row r="140" spans="1:4" x14ac:dyDescent="0.25">
      <c r="A140" s="18">
        <v>2020.37704918032</v>
      </c>
      <c r="B140" s="18">
        <v>-31.8571428571429</v>
      </c>
      <c r="C140" s="18">
        <v>-28.8571428571429</v>
      </c>
      <c r="D140" s="18">
        <v>-52.028571428571396</v>
      </c>
    </row>
    <row r="141" spans="1:4" x14ac:dyDescent="0.25">
      <c r="A141" s="18">
        <v>2020.3797814207601</v>
      </c>
      <c r="B141" s="18">
        <v>-30.714285714285701</v>
      </c>
      <c r="C141" s="18">
        <v>-28.1428571428571</v>
      </c>
      <c r="D141" s="18">
        <v>-50.257142857142902</v>
      </c>
    </row>
    <row r="142" spans="1:4" x14ac:dyDescent="0.25">
      <c r="A142" s="18">
        <v>2020.3825136611999</v>
      </c>
      <c r="B142" s="18">
        <v>-29.571428571428601</v>
      </c>
      <c r="C142" s="18">
        <v>-27.571428571428601</v>
      </c>
      <c r="D142" s="18">
        <v>-48.714285714285701</v>
      </c>
    </row>
    <row r="143" spans="1:4" x14ac:dyDescent="0.25">
      <c r="A143" s="18">
        <v>2020.38524590163</v>
      </c>
      <c r="B143" s="18">
        <v>-26.8571428571429</v>
      </c>
      <c r="C143" s="18">
        <v>-27</v>
      </c>
      <c r="D143" s="18">
        <v>-46.2</v>
      </c>
    </row>
    <row r="144" spans="1:4" x14ac:dyDescent="0.25">
      <c r="A144" s="18">
        <v>2020.3879781420701</v>
      </c>
      <c r="B144" s="18">
        <v>-27.285714285714299</v>
      </c>
      <c r="C144" s="18">
        <v>-26.1428571428571</v>
      </c>
      <c r="D144" s="18">
        <v>-46.714285714285701</v>
      </c>
    </row>
    <row r="145" spans="1:4" x14ac:dyDescent="0.25">
      <c r="A145" s="18">
        <v>2020.39071038251</v>
      </c>
      <c r="B145" s="18">
        <v>-25.8571428571429</v>
      </c>
      <c r="C145" s="18">
        <v>-25.428571428571399</v>
      </c>
      <c r="D145" s="18">
        <v>-44.914285714285697</v>
      </c>
    </row>
    <row r="146" spans="1:4" x14ac:dyDescent="0.25">
      <c r="A146" s="18">
        <v>2020.39344262295</v>
      </c>
      <c r="B146" s="18">
        <v>-25.285714285714299</v>
      </c>
      <c r="C146" s="18">
        <v>-25</v>
      </c>
      <c r="D146" s="18">
        <v>-43.685714285714297</v>
      </c>
    </row>
    <row r="147" spans="1:4" x14ac:dyDescent="0.25">
      <c r="A147" s="18">
        <v>2020.3961748633801</v>
      </c>
      <c r="B147" s="18">
        <v>-26.428571428571399</v>
      </c>
      <c r="C147" s="18">
        <v>-24.285714285714299</v>
      </c>
      <c r="D147" s="18">
        <v>-42.714285714285701</v>
      </c>
    </row>
    <row r="148" spans="1:4" x14ac:dyDescent="0.25">
      <c r="A148" s="18">
        <v>2020.39890710382</v>
      </c>
      <c r="B148" s="18">
        <v>-25.428571428571399</v>
      </c>
      <c r="C148" s="18">
        <v>-24.571428571428601</v>
      </c>
      <c r="D148" s="18">
        <v>-41.914285714285697</v>
      </c>
    </row>
    <row r="149" spans="1:4" x14ac:dyDescent="0.25">
      <c r="A149" s="18">
        <v>2020.40163934426</v>
      </c>
      <c r="B149" s="18">
        <v>-24.571428571428601</v>
      </c>
      <c r="C149" s="18">
        <v>-24.285714285714299</v>
      </c>
      <c r="D149" s="18">
        <v>-41.085714285714303</v>
      </c>
    </row>
    <row r="150" spans="1:4" x14ac:dyDescent="0.25">
      <c r="A150" s="18">
        <v>2020.4043715846899</v>
      </c>
      <c r="B150" s="18">
        <v>-25.285714285714299</v>
      </c>
      <c r="C150" s="18">
        <v>-24.1428571428571</v>
      </c>
      <c r="D150" s="18">
        <v>-40.971428571428604</v>
      </c>
    </row>
    <row r="151" spans="1:4" x14ac:dyDescent="0.25">
      <c r="A151" s="18">
        <v>2020.40710382513</v>
      </c>
      <c r="B151" s="18">
        <v>-23.1428571428571</v>
      </c>
      <c r="C151" s="18">
        <v>-24</v>
      </c>
      <c r="D151" s="18">
        <v>-37.857142857142897</v>
      </c>
    </row>
    <row r="152" spans="1:4" x14ac:dyDescent="0.25">
      <c r="A152" s="18">
        <v>2020.4098360655701</v>
      </c>
      <c r="B152" s="18">
        <v>-23.1428571428571</v>
      </c>
      <c r="C152" s="18">
        <v>-23.8571428571429</v>
      </c>
      <c r="D152" s="18">
        <v>-37.200000000000003</v>
      </c>
    </row>
    <row r="153" spans="1:4" x14ac:dyDescent="0.25">
      <c r="A153" s="18">
        <v>2020.4125683060099</v>
      </c>
      <c r="B153" s="18">
        <v>-22.571428571428601</v>
      </c>
      <c r="C153" s="18">
        <v>-23.428571428571399</v>
      </c>
      <c r="D153" s="18">
        <v>-35.914285714285697</v>
      </c>
    </row>
    <row r="154" spans="1:4" x14ac:dyDescent="0.25">
      <c r="A154" s="18">
        <v>2020.41530054644</v>
      </c>
      <c r="B154" s="18">
        <v>-22.285714285714299</v>
      </c>
      <c r="C154" s="18">
        <v>-23.1428571428571</v>
      </c>
      <c r="D154" s="18">
        <v>-34.257142857142902</v>
      </c>
    </row>
    <row r="155" spans="1:4" x14ac:dyDescent="0.25">
      <c r="A155" s="18">
        <v>2020.4180327868801</v>
      </c>
      <c r="B155" s="18">
        <v>-20.571428571428601</v>
      </c>
      <c r="C155" s="18">
        <v>-21.714285714285701</v>
      </c>
      <c r="D155" s="18">
        <v>-35.485714285714302</v>
      </c>
    </row>
    <row r="156" spans="1:4" x14ac:dyDescent="0.25">
      <c r="A156" s="18">
        <v>2020.4207650273199</v>
      </c>
      <c r="B156" s="18">
        <v>-19.714285714285701</v>
      </c>
      <c r="C156" s="18">
        <v>-21.1428571428571</v>
      </c>
      <c r="D156" s="18">
        <v>-34.4</v>
      </c>
    </row>
    <row r="157" spans="1:4" x14ac:dyDescent="0.25">
      <c r="A157" s="18">
        <v>2020.42349726775</v>
      </c>
      <c r="B157" s="18">
        <v>-19</v>
      </c>
      <c r="C157" s="18">
        <v>-20.428571428571399</v>
      </c>
      <c r="D157" s="18">
        <v>-33.685714285714297</v>
      </c>
    </row>
    <row r="158" spans="1:4" x14ac:dyDescent="0.25">
      <c r="A158" s="18">
        <v>2020.4262295081901</v>
      </c>
      <c r="B158" s="18">
        <v>-19.428571428571399</v>
      </c>
      <c r="C158" s="18">
        <v>-20</v>
      </c>
      <c r="D158" s="18">
        <v>-33.628571428571398</v>
      </c>
    </row>
    <row r="159" spans="1:4" x14ac:dyDescent="0.25">
      <c r="A159" s="18">
        <v>2020.4289617486299</v>
      </c>
      <c r="B159" s="18">
        <v>-19.8571428571429</v>
      </c>
      <c r="C159" s="18">
        <v>-19.571428571428601</v>
      </c>
      <c r="D159" s="18">
        <v>-33.085714285714303</v>
      </c>
    </row>
    <row r="160" spans="1:4" x14ac:dyDescent="0.25">
      <c r="A160" s="18">
        <v>2020.43169398907</v>
      </c>
      <c r="B160" s="18">
        <v>-19.1428571428571</v>
      </c>
      <c r="C160" s="18">
        <v>-19.1428571428571</v>
      </c>
      <c r="D160" s="18">
        <v>-32.142857142857103</v>
      </c>
    </row>
    <row r="161" spans="1:4" x14ac:dyDescent="0.25">
      <c r="A161" s="18">
        <v>2020.4344262295001</v>
      </c>
      <c r="B161" s="18">
        <v>-16.571428571428601</v>
      </c>
      <c r="C161" s="18">
        <v>-18.571428571428601</v>
      </c>
      <c r="D161" s="18">
        <v>-31.685714285714301</v>
      </c>
    </row>
    <row r="162" spans="1:4" x14ac:dyDescent="0.25">
      <c r="A162" s="18">
        <v>2020.43715846994</v>
      </c>
      <c r="B162" s="18">
        <v>-17.8571428571429</v>
      </c>
      <c r="C162" s="18">
        <v>-18.285714285714299</v>
      </c>
      <c r="D162" s="18">
        <v>-28.8</v>
      </c>
    </row>
    <row r="163" spans="1:4" x14ac:dyDescent="0.25">
      <c r="A163" s="18">
        <v>2020.43989071038</v>
      </c>
      <c r="B163" s="18">
        <v>-18</v>
      </c>
      <c r="C163" s="18">
        <v>-18</v>
      </c>
      <c r="D163" s="18">
        <v>-28.2</v>
      </c>
    </row>
    <row r="164" spans="1:4" x14ac:dyDescent="0.25">
      <c r="A164" s="18">
        <v>2020.4426229508099</v>
      </c>
      <c r="B164" s="18">
        <v>-17.8571428571429</v>
      </c>
      <c r="C164" s="18">
        <v>-17.714285714285701</v>
      </c>
      <c r="D164" s="18">
        <v>-27.0285714285714</v>
      </c>
    </row>
    <row r="165" spans="1:4" x14ac:dyDescent="0.25">
      <c r="A165" s="18">
        <v>2020.44535519125</v>
      </c>
      <c r="B165" s="18">
        <v>-16.285714285714299</v>
      </c>
      <c r="C165" s="18">
        <v>-17.285714285714299</v>
      </c>
      <c r="D165" s="18">
        <v>-26.1142857142857</v>
      </c>
    </row>
    <row r="166" spans="1:4" x14ac:dyDescent="0.25">
      <c r="A166" s="18">
        <v>2020.4480874316901</v>
      </c>
      <c r="B166" s="18">
        <v>-14.285714285714301</v>
      </c>
      <c r="C166" s="18">
        <v>-16.8571428571429</v>
      </c>
      <c r="D166" s="18">
        <v>-24.657142857142901</v>
      </c>
    </row>
    <row r="167" spans="1:4" x14ac:dyDescent="0.25">
      <c r="A167" s="18">
        <v>2020.4508196721299</v>
      </c>
      <c r="B167" s="18">
        <v>-13.4285714285714</v>
      </c>
      <c r="C167" s="18">
        <v>-16.428571428571399</v>
      </c>
      <c r="D167" s="18">
        <v>-23.9714285714286</v>
      </c>
    </row>
    <row r="168" spans="1:4" x14ac:dyDescent="0.25">
      <c r="A168" s="18">
        <v>2020.45355191256</v>
      </c>
      <c r="B168" s="18">
        <v>-12.714285714285699</v>
      </c>
      <c r="C168" s="18">
        <v>-16</v>
      </c>
      <c r="D168" s="18">
        <v>-22.714285714285701</v>
      </c>
    </row>
    <row r="169" spans="1:4" x14ac:dyDescent="0.25">
      <c r="A169" s="18">
        <v>2020.4562841530001</v>
      </c>
      <c r="B169" s="18">
        <v>-11.8571428571429</v>
      </c>
      <c r="C169" s="18">
        <v>-15.714285714285699</v>
      </c>
      <c r="D169" s="18">
        <v>-22.1142857142857</v>
      </c>
    </row>
    <row r="170" spans="1:4" x14ac:dyDescent="0.25">
      <c r="A170" s="18">
        <v>2020.4590163934399</v>
      </c>
      <c r="B170" s="18">
        <v>-11.714285714285699</v>
      </c>
      <c r="C170" s="18">
        <v>-15.285714285714301</v>
      </c>
      <c r="D170" s="18">
        <v>-21.485714285714302</v>
      </c>
    </row>
    <row r="171" spans="1:4" x14ac:dyDescent="0.25">
      <c r="A171" s="18">
        <v>2020.46174863387</v>
      </c>
      <c r="B171" s="18">
        <v>-11.1428571428571</v>
      </c>
      <c r="C171" s="18">
        <v>-15</v>
      </c>
      <c r="D171" s="18">
        <v>-21.314285714285699</v>
      </c>
    </row>
    <row r="172" spans="1:4" x14ac:dyDescent="0.25">
      <c r="A172" s="18">
        <v>2020.4644808743101</v>
      </c>
      <c r="B172" s="18">
        <v>-11</v>
      </c>
      <c r="C172" s="18">
        <v>-14.714285714285699</v>
      </c>
      <c r="D172" s="18">
        <v>-20</v>
      </c>
    </row>
    <row r="173" spans="1:4" x14ac:dyDescent="0.25">
      <c r="A173" s="18">
        <v>2020.4672131147499</v>
      </c>
      <c r="B173" s="18">
        <v>-10.5714285714286</v>
      </c>
      <c r="C173" s="18">
        <v>-14.4285714285714</v>
      </c>
      <c r="D173" s="18">
        <v>-19.542857142857098</v>
      </c>
    </row>
    <row r="174" spans="1:4" x14ac:dyDescent="0.25">
      <c r="A174" s="18">
        <v>2020.46994535519</v>
      </c>
      <c r="B174" s="18">
        <v>-9.71428571428571</v>
      </c>
      <c r="C174" s="18">
        <v>-14.285714285714301</v>
      </c>
      <c r="D174" s="18">
        <v>-18.828571428571401</v>
      </c>
    </row>
    <row r="175" spans="1:4" x14ac:dyDescent="0.25">
      <c r="A175" s="18">
        <v>2020.4726775956201</v>
      </c>
      <c r="B175" s="18">
        <v>-8.5714285714285694</v>
      </c>
      <c r="C175" s="18">
        <v>-14.4285714285714</v>
      </c>
      <c r="D175" s="18">
        <v>-17.457142857142902</v>
      </c>
    </row>
    <row r="176" spans="1:4" x14ac:dyDescent="0.25">
      <c r="A176" s="18">
        <v>2020.47540983606</v>
      </c>
      <c r="B176" s="18">
        <v>-7.71428571428571</v>
      </c>
      <c r="C176" s="18">
        <v>-14.714285714285699</v>
      </c>
      <c r="D176" s="18">
        <v>-16.742857142857101</v>
      </c>
    </row>
    <row r="177" spans="1:4" x14ac:dyDescent="0.25">
      <c r="A177" s="18">
        <v>2020.4781420765</v>
      </c>
      <c r="B177" s="18">
        <v>-5.8571428571428603</v>
      </c>
      <c r="C177" s="18">
        <v>-14.714285714285699</v>
      </c>
      <c r="D177" s="18">
        <v>-15.742857142857099</v>
      </c>
    </row>
    <row r="178" spans="1:4" x14ac:dyDescent="0.25">
      <c r="A178" s="18">
        <v>2020.4808743169301</v>
      </c>
      <c r="B178" s="18">
        <v>-5</v>
      </c>
      <c r="C178" s="18">
        <v>-14.714285714285699</v>
      </c>
      <c r="D178" s="18">
        <v>-15.2</v>
      </c>
    </row>
    <row r="179" spans="1:4" x14ac:dyDescent="0.25">
      <c r="A179" s="18">
        <v>2020.48360655737</v>
      </c>
      <c r="B179" s="18">
        <v>-3.8571428571428599</v>
      </c>
      <c r="C179" s="18">
        <v>-14.714285714285699</v>
      </c>
      <c r="D179" s="18">
        <v>-14.742857142857099</v>
      </c>
    </row>
    <row r="180" spans="1:4" x14ac:dyDescent="0.25">
      <c r="A180" s="18">
        <v>2020.48633879781</v>
      </c>
      <c r="B180" s="18">
        <v>-4.1428571428571397</v>
      </c>
      <c r="C180" s="18">
        <v>-15</v>
      </c>
      <c r="D180" s="18">
        <v>-14.657142857142899</v>
      </c>
    </row>
    <row r="181" spans="1:4" x14ac:dyDescent="0.25">
      <c r="A181" s="18">
        <v>2020.4890710382499</v>
      </c>
      <c r="B181" s="18">
        <v>-4.8571428571428603</v>
      </c>
      <c r="C181" s="18">
        <v>-15.285714285714301</v>
      </c>
      <c r="D181" s="18">
        <v>-14.742857142857099</v>
      </c>
    </row>
    <row r="182" spans="1:4" x14ac:dyDescent="0.25">
      <c r="A182" s="18">
        <v>2020.49180327868</v>
      </c>
      <c r="B182" s="18">
        <v>-3.71428571428571</v>
      </c>
      <c r="C182" s="18">
        <v>-15.285714285714301</v>
      </c>
      <c r="D182" s="18">
        <v>-14.828571428571401</v>
      </c>
    </row>
    <row r="183" spans="1:4" x14ac:dyDescent="0.25">
      <c r="A183" s="18">
        <v>2020.4945355191201</v>
      </c>
      <c r="B183" s="18">
        <v>-4.1428571428571397</v>
      </c>
      <c r="C183" s="18">
        <v>-14.8571428571429</v>
      </c>
      <c r="D183" s="18">
        <v>-14.314285714285701</v>
      </c>
    </row>
    <row r="184" spans="1:4" x14ac:dyDescent="0.25">
      <c r="A184" s="18">
        <v>2020.4972677595599</v>
      </c>
      <c r="B184" s="18">
        <v>-5.28571428571429</v>
      </c>
      <c r="C184" s="18">
        <v>-14.4285714285714</v>
      </c>
      <c r="D184" s="18">
        <v>-13.828571428571401</v>
      </c>
    </row>
    <row r="185" spans="1:4" x14ac:dyDescent="0.25">
      <c r="A185" s="18">
        <v>2020.49999999999</v>
      </c>
      <c r="B185" s="18">
        <v>-5.1428571428571397</v>
      </c>
      <c r="C185" s="18">
        <v>-13.714285714285699</v>
      </c>
      <c r="D185" s="18">
        <v>-13.0285714285714</v>
      </c>
    </row>
    <row r="186" spans="1:4" x14ac:dyDescent="0.25">
      <c r="A186" s="18">
        <v>2020.5027322404301</v>
      </c>
      <c r="B186" s="18">
        <v>-4.8571428571428603</v>
      </c>
      <c r="C186" s="18">
        <v>-12.4285714285714</v>
      </c>
      <c r="D186" s="18">
        <v>-12.314285714285701</v>
      </c>
    </row>
    <row r="187" spans="1:4" x14ac:dyDescent="0.25">
      <c r="A187" s="18">
        <v>2020.5054644808699</v>
      </c>
      <c r="B187" s="18">
        <v>-3.71428571428571</v>
      </c>
      <c r="C187" s="18">
        <v>-11.4285714285714</v>
      </c>
      <c r="D187" s="18">
        <v>-11.5428571428571</v>
      </c>
    </row>
    <row r="188" spans="1:4" x14ac:dyDescent="0.25">
      <c r="A188" s="18">
        <v>2020.50819672131</v>
      </c>
      <c r="B188" s="18">
        <v>-3.8571428571428599</v>
      </c>
      <c r="C188" s="18">
        <v>-13.714285714285699</v>
      </c>
      <c r="D188" s="18">
        <v>-11</v>
      </c>
    </row>
    <row r="189" spans="1:4" x14ac:dyDescent="0.25">
      <c r="A189" s="18">
        <v>2020.5109289617401</v>
      </c>
      <c r="B189" s="18">
        <v>-4.71428571428571</v>
      </c>
      <c r="C189" s="18">
        <v>-14.4285714285714</v>
      </c>
      <c r="D189" s="18">
        <v>-10.314285714285701</v>
      </c>
    </row>
    <row r="190" spans="1:4" x14ac:dyDescent="0.25">
      <c r="A190" s="18">
        <v>2020.5136612021799</v>
      </c>
      <c r="B190" s="18">
        <v>-4.1428571428571397</v>
      </c>
      <c r="C190" s="18">
        <v>-14.4285714285714</v>
      </c>
      <c r="D190" s="18">
        <v>-9.9428571428571395</v>
      </c>
    </row>
    <row r="191" spans="1:4" x14ac:dyDescent="0.25">
      <c r="A191" s="18">
        <v>2020.51639344262</v>
      </c>
      <c r="B191" s="18">
        <v>-2.5714285714285698</v>
      </c>
      <c r="C191" s="18">
        <v>-14.8571428571429</v>
      </c>
      <c r="D191" s="18">
        <v>-9.6</v>
      </c>
    </row>
    <row r="192" spans="1:4" x14ac:dyDescent="0.25">
      <c r="A192" s="18">
        <v>2020.5191256830501</v>
      </c>
      <c r="B192" s="18">
        <v>-2.8571428571428599</v>
      </c>
      <c r="C192" s="18">
        <v>-15.5714285714286</v>
      </c>
      <c r="D192" s="18">
        <v>-9.6285714285714299</v>
      </c>
    </row>
    <row r="193" spans="1:4" x14ac:dyDescent="0.25">
      <c r="A193" s="18">
        <v>2020.52185792349</v>
      </c>
      <c r="B193" s="18">
        <v>-3.4285714285714302</v>
      </c>
      <c r="C193" s="18">
        <v>-16.8571428571429</v>
      </c>
      <c r="D193" s="18">
        <v>-9.6571428571428601</v>
      </c>
    </row>
    <row r="194" spans="1:4" x14ac:dyDescent="0.25">
      <c r="A194" s="18">
        <v>2020.52459016393</v>
      </c>
      <c r="B194" s="18">
        <v>-3.71428571428571</v>
      </c>
      <c r="C194" s="18">
        <v>-18</v>
      </c>
      <c r="D194" s="18">
        <v>-9.8857142857142897</v>
      </c>
    </row>
    <row r="195" spans="1:4" x14ac:dyDescent="0.25">
      <c r="A195" s="18">
        <v>2020.5273224043699</v>
      </c>
      <c r="B195" s="18">
        <v>-2.71428571428571</v>
      </c>
      <c r="C195" s="18">
        <v>-15.714285714285699</v>
      </c>
      <c r="D195" s="18">
        <v>-9.9714285714285698</v>
      </c>
    </row>
    <row r="196" spans="1:4" x14ac:dyDescent="0.25">
      <c r="A196" s="18">
        <v>2020.5300546448</v>
      </c>
      <c r="B196" s="18">
        <v>-1.1428571428571399</v>
      </c>
      <c r="C196" s="18">
        <v>-15</v>
      </c>
      <c r="D196" s="18">
        <v>-9.0857142857142907</v>
      </c>
    </row>
    <row r="197" spans="1:4" x14ac:dyDescent="0.25">
      <c r="A197" s="18">
        <v>2020.5327868852401</v>
      </c>
      <c r="B197" s="18">
        <v>0.14285714285714299</v>
      </c>
      <c r="C197" s="18">
        <v>-15</v>
      </c>
      <c r="D197" s="18">
        <v>-8.5142857142857196</v>
      </c>
    </row>
    <row r="198" spans="1:4" x14ac:dyDescent="0.25">
      <c r="A198" s="18">
        <v>2020.5355191256799</v>
      </c>
      <c r="B198" s="18">
        <v>-0.57142857142857095</v>
      </c>
      <c r="C198" s="18">
        <v>-14.8571428571429</v>
      </c>
      <c r="D198" s="18">
        <v>-9.5714285714285694</v>
      </c>
    </row>
    <row r="199" spans="1:4" x14ac:dyDescent="0.25">
      <c r="A199" s="18">
        <v>2020.53825136611</v>
      </c>
      <c r="B199" s="18">
        <v>0.71428571428571397</v>
      </c>
      <c r="C199" s="18">
        <v>-14.8571428571429</v>
      </c>
      <c r="D199" s="18">
        <v>-9.1142857142857192</v>
      </c>
    </row>
    <row r="200" spans="1:4" x14ac:dyDescent="0.25">
      <c r="A200" s="18">
        <v>2020.5409836065501</v>
      </c>
      <c r="B200" s="18">
        <v>1.4285714285714299</v>
      </c>
      <c r="C200" s="18">
        <v>-14.8571428571429</v>
      </c>
      <c r="D200" s="18">
        <v>-8.9714285714285698</v>
      </c>
    </row>
    <row r="201" spans="1:4" x14ac:dyDescent="0.25">
      <c r="A201" s="18">
        <v>2020.5437158469899</v>
      </c>
      <c r="B201" s="18">
        <v>2</v>
      </c>
      <c r="C201" s="18">
        <v>-14.714285714285699</v>
      </c>
      <c r="D201" s="18">
        <v>-8.8285714285714292</v>
      </c>
    </row>
    <row r="202" spans="1:4" x14ac:dyDescent="0.25">
      <c r="A202" s="18">
        <v>2020.54644808743</v>
      </c>
      <c r="B202" s="18">
        <v>1.5714285714285701</v>
      </c>
      <c r="C202" s="18">
        <v>-14.714285714285699</v>
      </c>
      <c r="D202" s="18">
        <v>-8.9428571428571395</v>
      </c>
    </row>
    <row r="203" spans="1:4" x14ac:dyDescent="0.25">
      <c r="A203" s="18">
        <v>2020.5491803278601</v>
      </c>
      <c r="B203" s="18">
        <v>1.28571428571429</v>
      </c>
      <c r="C203" s="18">
        <v>-14.714285714285699</v>
      </c>
      <c r="D203" s="18">
        <v>-9.1999999999999993</v>
      </c>
    </row>
    <row r="204" spans="1:4" x14ac:dyDescent="0.25">
      <c r="A204" s="18">
        <v>2020.5519125682999</v>
      </c>
      <c r="B204" s="18">
        <v>2</v>
      </c>
      <c r="C204" s="18">
        <v>-14.8571428571429</v>
      </c>
      <c r="D204" s="18">
        <v>-9.3142857142857096</v>
      </c>
    </row>
    <row r="205" spans="1:4" x14ac:dyDescent="0.25">
      <c r="A205" s="18">
        <v>2020.55464480874</v>
      </c>
      <c r="B205" s="18">
        <v>4.28571428571429</v>
      </c>
      <c r="C205" s="18">
        <v>-15</v>
      </c>
      <c r="D205" s="18">
        <v>-9.1428571428571406</v>
      </c>
    </row>
    <row r="206" spans="1:4" x14ac:dyDescent="0.25">
      <c r="A206" s="18">
        <v>2020.5573770491701</v>
      </c>
      <c r="B206" s="18">
        <v>4.71428571428571</v>
      </c>
      <c r="C206" s="18">
        <v>-15.1428571428571</v>
      </c>
      <c r="D206" s="18">
        <v>-9.1999999999999993</v>
      </c>
    </row>
    <row r="207" spans="1:4" x14ac:dyDescent="0.25">
      <c r="A207" s="18">
        <v>2020.56010928961</v>
      </c>
      <c r="B207" s="18">
        <v>5.8571428571428603</v>
      </c>
      <c r="C207" s="18">
        <v>-15.285714285714301</v>
      </c>
      <c r="D207" s="18">
        <v>-9.1714285714285708</v>
      </c>
    </row>
    <row r="208" spans="1:4" x14ac:dyDescent="0.25">
      <c r="A208" s="18">
        <v>2020.56284153005</v>
      </c>
      <c r="B208" s="18">
        <v>5.71428571428571</v>
      </c>
      <c r="C208" s="18">
        <v>-15.285714285714301</v>
      </c>
      <c r="D208" s="18">
        <v>-9.5428571428571392</v>
      </c>
    </row>
    <row r="209" spans="1:4" x14ac:dyDescent="0.25">
      <c r="A209" s="18">
        <v>2020.5655737704899</v>
      </c>
      <c r="B209" s="18">
        <v>5.4285714285714297</v>
      </c>
      <c r="C209" s="18">
        <v>-15.285714285714301</v>
      </c>
      <c r="D209" s="18">
        <v>-9.8571428571428594</v>
      </c>
    </row>
    <row r="210" spans="1:4" x14ac:dyDescent="0.25">
      <c r="A210" s="18">
        <v>2020.56830601092</v>
      </c>
      <c r="B210" s="18">
        <v>6.1428571428571397</v>
      </c>
      <c r="C210" s="18">
        <v>-15.285714285714301</v>
      </c>
      <c r="D210" s="18">
        <v>-10.4285714285714</v>
      </c>
    </row>
    <row r="211" spans="1:4" x14ac:dyDescent="0.25">
      <c r="A211" s="18">
        <v>2020.5710382513601</v>
      </c>
      <c r="B211" s="18">
        <v>5.4285714285714297</v>
      </c>
      <c r="C211" s="18">
        <v>-15.285714285714301</v>
      </c>
      <c r="D211" s="18">
        <v>-10.8571428571429</v>
      </c>
    </row>
    <row r="212" spans="1:4" x14ac:dyDescent="0.25">
      <c r="A212" s="18">
        <v>2020.5737704917999</v>
      </c>
      <c r="B212" s="18">
        <v>4.8571428571428603</v>
      </c>
      <c r="C212" s="18">
        <v>-15.4285714285714</v>
      </c>
      <c r="D212" s="18">
        <v>-10.257142857142901</v>
      </c>
    </row>
    <row r="213" spans="1:4" x14ac:dyDescent="0.25">
      <c r="A213" s="18">
        <v>2020.57650273223</v>
      </c>
      <c r="B213" s="18">
        <v>5</v>
      </c>
      <c r="C213" s="18">
        <v>-15.4285714285714</v>
      </c>
      <c r="D213" s="18">
        <v>-10.314285714285701</v>
      </c>
    </row>
    <row r="214" spans="1:4" x14ac:dyDescent="0.25">
      <c r="A214" s="18">
        <v>2020.5792349726701</v>
      </c>
      <c r="B214" s="18">
        <v>5.1428571428571397</v>
      </c>
      <c r="C214" s="18">
        <v>-15.285714285714301</v>
      </c>
      <c r="D214" s="18">
        <v>-10.342857142857101</v>
      </c>
    </row>
    <row r="215" spans="1:4" x14ac:dyDescent="0.25">
      <c r="A215" s="18">
        <v>2020.5819672131099</v>
      </c>
      <c r="B215" s="18">
        <v>4</v>
      </c>
      <c r="C215" s="18">
        <v>-14.8571428571429</v>
      </c>
      <c r="D215" s="18">
        <v>-10.5428571428571</v>
      </c>
    </row>
    <row r="216" spans="1:4" x14ac:dyDescent="0.25">
      <c r="A216" s="18">
        <v>2020.58469945354</v>
      </c>
      <c r="B216" s="18">
        <v>3.5714285714285698</v>
      </c>
      <c r="C216" s="18">
        <v>-14.5714285714286</v>
      </c>
      <c r="D216" s="18">
        <v>-10.657142857142899</v>
      </c>
    </row>
    <row r="217" spans="1:4" x14ac:dyDescent="0.25">
      <c r="A217" s="18">
        <v>2020.5874316939801</v>
      </c>
      <c r="B217" s="18">
        <v>2.71428571428571</v>
      </c>
      <c r="C217" s="18">
        <v>-14.4285714285714</v>
      </c>
      <c r="D217" s="18">
        <v>-10.228571428571399</v>
      </c>
    </row>
    <row r="218" spans="1:4" x14ac:dyDescent="0.25">
      <c r="A218" s="18">
        <v>2020.5901639344199</v>
      </c>
      <c r="B218" s="18">
        <v>2.5714285714285698</v>
      </c>
      <c r="C218" s="18">
        <v>-14.1428571428571</v>
      </c>
      <c r="D218" s="18">
        <v>-9.6285714285714299</v>
      </c>
    </row>
    <row r="219" spans="1:4" x14ac:dyDescent="0.25">
      <c r="A219" s="18">
        <v>2020.59289617486</v>
      </c>
      <c r="B219" s="18">
        <v>3.28571428571429</v>
      </c>
      <c r="C219" s="18">
        <v>-14</v>
      </c>
      <c r="D219" s="18">
        <v>-8.7714285714285705</v>
      </c>
    </row>
    <row r="220" spans="1:4" x14ac:dyDescent="0.25">
      <c r="A220" s="18">
        <v>2020.5956284152901</v>
      </c>
      <c r="B220" s="18">
        <v>3</v>
      </c>
      <c r="C220" s="18">
        <v>-13.714285714285699</v>
      </c>
      <c r="D220" s="18">
        <v>-8.1714285714285708</v>
      </c>
    </row>
    <row r="221" spans="1:4" x14ac:dyDescent="0.25">
      <c r="A221" s="18">
        <v>2020.5983606557299</v>
      </c>
      <c r="B221" s="18">
        <v>1.71428571428571</v>
      </c>
      <c r="C221" s="18">
        <v>-13.714285714285699</v>
      </c>
      <c r="D221" s="18">
        <v>-7.8285714285714301</v>
      </c>
    </row>
    <row r="222" spans="1:4" x14ac:dyDescent="0.25">
      <c r="A222" s="18">
        <v>2020.60109289617</v>
      </c>
      <c r="B222" s="18">
        <v>1.28571428571429</v>
      </c>
      <c r="C222" s="18">
        <v>-13.8571428571429</v>
      </c>
      <c r="D222" s="18">
        <v>-7.6</v>
      </c>
    </row>
    <row r="223" spans="1:4" x14ac:dyDescent="0.25">
      <c r="A223" s="18">
        <v>2020.6038251366001</v>
      </c>
      <c r="B223" s="18">
        <v>0</v>
      </c>
      <c r="C223" s="18">
        <v>-13.8571428571429</v>
      </c>
      <c r="D223" s="18">
        <v>-7.7714285714285696</v>
      </c>
    </row>
    <row r="224" spans="1:4" x14ac:dyDescent="0.25">
      <c r="A224" s="18">
        <v>2020.60655737704</v>
      </c>
      <c r="B224" s="18">
        <v>-1.71428571428571</v>
      </c>
      <c r="C224" s="18">
        <v>-13.714285714285699</v>
      </c>
      <c r="D224" s="18">
        <v>-8.1999999999999993</v>
      </c>
    </row>
    <row r="225" spans="1:4" x14ac:dyDescent="0.25">
      <c r="A225" s="18">
        <v>2020.60928961748</v>
      </c>
      <c r="B225" s="18">
        <v>-2.4285714285714302</v>
      </c>
      <c r="C225" s="18">
        <v>-14</v>
      </c>
      <c r="D225" s="18">
        <v>-8.3714285714285701</v>
      </c>
    </row>
    <row r="226" spans="1:4" x14ac:dyDescent="0.25">
      <c r="A226" s="18">
        <v>2020.6120218579199</v>
      </c>
      <c r="B226" s="18">
        <v>-4.8571428571428603</v>
      </c>
      <c r="C226" s="18">
        <v>-14</v>
      </c>
      <c r="D226" s="18">
        <v>-9.0285714285714302</v>
      </c>
    </row>
    <row r="227" spans="1:4" x14ac:dyDescent="0.25">
      <c r="A227" s="18">
        <v>2020.61475409835</v>
      </c>
      <c r="B227" s="18">
        <v>-6.4285714285714297</v>
      </c>
      <c r="C227" s="18">
        <v>-14.285714285714301</v>
      </c>
      <c r="D227" s="18">
        <v>-9.5428571428571392</v>
      </c>
    </row>
    <row r="228" spans="1:4" x14ac:dyDescent="0.25">
      <c r="A228" s="18">
        <v>2020.6174863387901</v>
      </c>
      <c r="B228" s="18">
        <v>-7.28571428571429</v>
      </c>
      <c r="C228" s="18">
        <v>-14.4285714285714</v>
      </c>
      <c r="D228" s="18">
        <v>-9.7714285714285705</v>
      </c>
    </row>
    <row r="229" spans="1:4" x14ac:dyDescent="0.25">
      <c r="A229" s="18">
        <v>2020.6202185792299</v>
      </c>
      <c r="B229" s="18">
        <v>-6.5714285714285703</v>
      </c>
      <c r="C229" s="18">
        <v>-14.5714285714286</v>
      </c>
      <c r="D229" s="18">
        <v>-9.3428571428571399</v>
      </c>
    </row>
    <row r="230" spans="1:4" x14ac:dyDescent="0.25">
      <c r="A230" s="18">
        <v>2020.62295081966</v>
      </c>
      <c r="B230" s="18">
        <v>-4.8571428571428603</v>
      </c>
      <c r="C230" s="18">
        <v>-14.714285714285699</v>
      </c>
      <c r="D230" s="18">
        <v>-10.828571428571401</v>
      </c>
    </row>
    <row r="231" spans="1:4" x14ac:dyDescent="0.25">
      <c r="A231" s="18">
        <v>2020.6256830601001</v>
      </c>
      <c r="B231" s="18">
        <v>-4.1428571428571397</v>
      </c>
      <c r="C231" s="18">
        <v>-14.8571428571429</v>
      </c>
      <c r="D231" s="18">
        <v>-10.3714285714286</v>
      </c>
    </row>
    <row r="232" spans="1:4" x14ac:dyDescent="0.25">
      <c r="A232" s="18">
        <v>2020.6284153005399</v>
      </c>
      <c r="B232" s="18">
        <v>-4.1428571428571397</v>
      </c>
      <c r="C232" s="18">
        <v>-15</v>
      </c>
      <c r="D232" s="18">
        <v>-10.228571428571399</v>
      </c>
    </row>
    <row r="233" spans="1:4" x14ac:dyDescent="0.25">
      <c r="A233" s="18">
        <v>2020.63114754098</v>
      </c>
      <c r="B233" s="18">
        <v>-3.28571428571429</v>
      </c>
      <c r="C233" s="18">
        <v>-15.1428571428571</v>
      </c>
      <c r="D233" s="18">
        <v>-10</v>
      </c>
    </row>
    <row r="234" spans="1:4" x14ac:dyDescent="0.25">
      <c r="A234" s="18">
        <v>2020.6338797814101</v>
      </c>
      <c r="B234" s="18">
        <v>-2.5714285714285698</v>
      </c>
      <c r="C234" s="18">
        <v>-15.285714285714301</v>
      </c>
      <c r="D234" s="18">
        <v>-10.0857142857143</v>
      </c>
    </row>
    <row r="235" spans="1:4" x14ac:dyDescent="0.25">
      <c r="A235" s="18">
        <v>2020.6366120218499</v>
      </c>
      <c r="B235" s="18">
        <v>-1.5714285714285701</v>
      </c>
      <c r="C235" s="18">
        <v>-15.285714285714301</v>
      </c>
      <c r="D235" s="18">
        <v>-10.3714285714286</v>
      </c>
    </row>
    <row r="236" spans="1:4" x14ac:dyDescent="0.25">
      <c r="A236" s="18">
        <v>2020.63934426229</v>
      </c>
      <c r="B236" s="18">
        <v>-1</v>
      </c>
      <c r="C236" s="18">
        <v>-15.285714285714301</v>
      </c>
      <c r="D236" s="18">
        <v>-10.9714285714286</v>
      </c>
    </row>
    <row r="237" spans="1:4" x14ac:dyDescent="0.25">
      <c r="A237" s="18">
        <v>2020.6420765027201</v>
      </c>
      <c r="B237" s="18">
        <v>-0.85714285714285698</v>
      </c>
      <c r="C237" s="18">
        <v>-15.1428571428571</v>
      </c>
      <c r="D237" s="18">
        <v>-9.28571428571429</v>
      </c>
    </row>
    <row r="238" spans="1:4" x14ac:dyDescent="0.25">
      <c r="A238" s="18">
        <v>2020.64480874316</v>
      </c>
      <c r="B238" s="18">
        <v>-0.14285714285714299</v>
      </c>
      <c r="C238" s="18">
        <v>-15.1428571428571</v>
      </c>
      <c r="D238" s="18">
        <v>-9.6857142857142904</v>
      </c>
    </row>
    <row r="239" spans="1:4" x14ac:dyDescent="0.25">
      <c r="A239" s="18">
        <v>2020.6475409836</v>
      </c>
      <c r="B239" s="18">
        <v>-0.14285714285714299</v>
      </c>
      <c r="C239" s="18">
        <v>-15.285714285714301</v>
      </c>
      <c r="D239" s="18">
        <v>-10.314285714285701</v>
      </c>
    </row>
    <row r="240" spans="1:4" x14ac:dyDescent="0.25">
      <c r="A240" s="18">
        <v>2020.6502732240399</v>
      </c>
      <c r="B240" s="18">
        <v>-1.1428571428571399</v>
      </c>
      <c r="C240" s="18">
        <v>-15.4285714285714</v>
      </c>
      <c r="D240" s="18">
        <v>-10.742857142857099</v>
      </c>
    </row>
    <row r="241" spans="1:4" x14ac:dyDescent="0.25">
      <c r="A241" s="18">
        <v>2020.65300546447</v>
      </c>
      <c r="B241" s="18">
        <v>-2.5714285714285698</v>
      </c>
      <c r="C241" s="18">
        <v>-15.4285714285714</v>
      </c>
      <c r="D241" s="18">
        <v>-11.1142857142857</v>
      </c>
    </row>
    <row r="242" spans="1:4" x14ac:dyDescent="0.25">
      <c r="A242" s="18">
        <v>2020.6557377049101</v>
      </c>
      <c r="B242" s="18">
        <v>-2.4285714285714302</v>
      </c>
      <c r="C242" s="18">
        <v>-15.714285714285699</v>
      </c>
      <c r="D242" s="18">
        <v>-10.9142857142857</v>
      </c>
    </row>
    <row r="243" spans="1:4" x14ac:dyDescent="0.25">
      <c r="A243" s="18">
        <v>2020.6584699453499</v>
      </c>
      <c r="B243" s="18">
        <v>-2.8571428571428599</v>
      </c>
      <c r="C243" s="18">
        <v>-15.8571428571429</v>
      </c>
      <c r="D243" s="18">
        <v>-10.5428571428571</v>
      </c>
    </row>
    <row r="244" spans="1:4" x14ac:dyDescent="0.25">
      <c r="A244" s="18">
        <v>2020.66120218578</v>
      </c>
      <c r="B244" s="18">
        <v>-2.4285714285714302</v>
      </c>
      <c r="C244" s="18">
        <v>-15.8571428571429</v>
      </c>
      <c r="D244" s="18">
        <v>-10.0571428571429</v>
      </c>
    </row>
    <row r="245" spans="1:4" x14ac:dyDescent="0.25">
      <c r="A245" s="18">
        <v>2020.6639344262201</v>
      </c>
      <c r="B245" s="18">
        <v>-3.1428571428571401</v>
      </c>
      <c r="C245" s="18">
        <v>-15.714285714285699</v>
      </c>
      <c r="D245" s="18">
        <v>-10.3714285714286</v>
      </c>
    </row>
    <row r="246" spans="1:4" x14ac:dyDescent="0.25">
      <c r="A246" s="18">
        <v>2020.6666666666599</v>
      </c>
      <c r="B246" s="18">
        <v>-3.5714285714285698</v>
      </c>
      <c r="C246" s="18">
        <v>-15.5714285714286</v>
      </c>
      <c r="D246" s="18">
        <v>-9.9428571428571395</v>
      </c>
    </row>
    <row r="247" spans="1:4" x14ac:dyDescent="0.25">
      <c r="A247" s="18">
        <v>2020.6693989071</v>
      </c>
      <c r="B247" s="18">
        <v>-3.5714285714285698</v>
      </c>
      <c r="C247" s="18">
        <v>-15.1428571428571</v>
      </c>
      <c r="D247" s="18">
        <v>-9.7428571428571402</v>
      </c>
    </row>
    <row r="248" spans="1:4" x14ac:dyDescent="0.25">
      <c r="A248" s="18">
        <v>2020.6721311475301</v>
      </c>
      <c r="B248" s="18">
        <v>-2.28571428571429</v>
      </c>
      <c r="C248" s="18">
        <v>-15</v>
      </c>
      <c r="D248" s="18">
        <v>-9.28571428571429</v>
      </c>
    </row>
    <row r="249" spans="1:4" x14ac:dyDescent="0.25">
      <c r="A249" s="18">
        <v>2020.6748633879699</v>
      </c>
      <c r="B249" s="18">
        <v>-4.4285714285714297</v>
      </c>
      <c r="C249" s="18">
        <v>-14.285714285714301</v>
      </c>
      <c r="D249" s="18">
        <v>-9.5714285714285694</v>
      </c>
    </row>
    <row r="250" spans="1:4" x14ac:dyDescent="0.25">
      <c r="A250" s="18">
        <v>2020.67759562841</v>
      </c>
      <c r="B250" s="18">
        <v>-4.28571428571429</v>
      </c>
      <c r="C250" s="18">
        <v>-13.714285714285699</v>
      </c>
      <c r="D250" s="18">
        <v>-9.2857142857142794</v>
      </c>
    </row>
    <row r="251" spans="1:4" x14ac:dyDescent="0.25">
      <c r="A251" s="18">
        <v>2020.6803278688401</v>
      </c>
      <c r="B251" s="18">
        <v>-4.1428571428571397</v>
      </c>
      <c r="C251" s="18">
        <v>-13.4285714285714</v>
      </c>
      <c r="D251" s="18">
        <v>-8.6857142857142904</v>
      </c>
    </row>
    <row r="252" spans="1:4" x14ac:dyDescent="0.25">
      <c r="A252" s="18">
        <v>2020.6830601092799</v>
      </c>
      <c r="B252" s="18">
        <v>-3.28571428571429</v>
      </c>
      <c r="C252" s="18">
        <v>-13.1428571428571</v>
      </c>
      <c r="D252" s="18">
        <v>-7.6</v>
      </c>
    </row>
    <row r="253" spans="1:4" x14ac:dyDescent="0.25">
      <c r="A253" s="18">
        <v>2020.68579234972</v>
      </c>
      <c r="B253" s="18">
        <v>-3.71428571428571</v>
      </c>
      <c r="C253" s="18">
        <v>-13.285714285714301</v>
      </c>
      <c r="D253" s="18">
        <v>-8.0571428571428605</v>
      </c>
    </row>
    <row r="254" spans="1:4" x14ac:dyDescent="0.25">
      <c r="A254" s="18">
        <v>2020.6885245901599</v>
      </c>
      <c r="B254" s="18">
        <v>-4.28571428571429</v>
      </c>
      <c r="C254" s="18">
        <v>-13.8571428571429</v>
      </c>
      <c r="D254" s="18">
        <v>-8.4285714285714306</v>
      </c>
    </row>
    <row r="255" spans="1:4" x14ac:dyDescent="0.25">
      <c r="A255" s="18">
        <v>2020.69125683059</v>
      </c>
      <c r="B255" s="18">
        <v>-5.4285714285714297</v>
      </c>
      <c r="C255" s="18">
        <v>-14.285714285714301</v>
      </c>
      <c r="D255" s="18">
        <v>-8.6571428571428601</v>
      </c>
    </row>
    <row r="256" spans="1:4" x14ac:dyDescent="0.25">
      <c r="A256" s="18">
        <v>2020.69398907103</v>
      </c>
      <c r="B256" s="18">
        <v>-4.28571428571429</v>
      </c>
      <c r="C256" s="18">
        <v>-15</v>
      </c>
      <c r="D256" s="18">
        <v>-8.4571428571428608</v>
      </c>
    </row>
    <row r="257" spans="1:4" x14ac:dyDescent="0.25">
      <c r="A257" s="18">
        <v>2020.6967213114699</v>
      </c>
      <c r="B257" s="18">
        <v>-4.1428571428571397</v>
      </c>
      <c r="C257" s="18">
        <v>-15.5714285714286</v>
      </c>
      <c r="D257" s="18">
        <v>-8.4857142857142804</v>
      </c>
    </row>
    <row r="258" spans="1:4" x14ac:dyDescent="0.25">
      <c r="A258" s="18">
        <v>2020.6994535519</v>
      </c>
      <c r="B258" s="18">
        <v>-4.1428571428571397</v>
      </c>
      <c r="C258" s="18">
        <v>-15.714285714285699</v>
      </c>
      <c r="D258" s="18">
        <v>-8.4285714285714306</v>
      </c>
    </row>
    <row r="259" spans="1:4" x14ac:dyDescent="0.25">
      <c r="A259" s="18">
        <v>2020.7021857923401</v>
      </c>
      <c r="B259" s="18">
        <v>-3.28571428571429</v>
      </c>
      <c r="C259" s="18">
        <v>-16.1428571428571</v>
      </c>
      <c r="D259" s="18">
        <v>-8.0857142857142907</v>
      </c>
    </row>
    <row r="260" spans="1:4" x14ac:dyDescent="0.25">
      <c r="A260" s="18">
        <v>2020.7049180327799</v>
      </c>
      <c r="B260" s="18">
        <v>-2.8571428571428599</v>
      </c>
      <c r="C260" s="18">
        <v>-16.1428571428571</v>
      </c>
      <c r="D260" s="18">
        <v>-8.2571428571428598</v>
      </c>
    </row>
    <row r="261" spans="1:4" x14ac:dyDescent="0.25">
      <c r="A261" s="18">
        <v>2020.70765027322</v>
      </c>
      <c r="B261" s="18">
        <v>-2.1428571428571401</v>
      </c>
      <c r="C261" s="18">
        <v>-15.8571428571429</v>
      </c>
      <c r="D261" s="18">
        <v>-8.4</v>
      </c>
    </row>
    <row r="262" spans="1:4" x14ac:dyDescent="0.25">
      <c r="A262" s="18">
        <v>2020.7103825136501</v>
      </c>
      <c r="B262" s="18">
        <v>-1.8571428571428601</v>
      </c>
      <c r="C262" s="18">
        <v>-15.714285714285699</v>
      </c>
      <c r="D262" s="18">
        <v>-8.6285714285714299</v>
      </c>
    </row>
    <row r="263" spans="1:4" x14ac:dyDescent="0.25">
      <c r="A263" s="18">
        <v>2020.7131147540899</v>
      </c>
      <c r="B263" s="18">
        <v>-2.1428571428571401</v>
      </c>
      <c r="C263" s="18">
        <v>-15.714285714285699</v>
      </c>
      <c r="D263" s="18">
        <v>-9.0571428571428605</v>
      </c>
    </row>
    <row r="264" spans="1:4" x14ac:dyDescent="0.25">
      <c r="A264" s="18">
        <v>2020.71584699453</v>
      </c>
      <c r="B264" s="18">
        <v>-2.5714285714285698</v>
      </c>
      <c r="C264" s="18">
        <v>-15.4285714285714</v>
      </c>
      <c r="D264" s="18">
        <v>-9.3142857142857096</v>
      </c>
    </row>
    <row r="265" spans="1:4" x14ac:dyDescent="0.25">
      <c r="A265" s="18">
        <v>2020.7185792349601</v>
      </c>
      <c r="B265" s="18">
        <v>-2.5714285714285698</v>
      </c>
      <c r="C265" s="18">
        <v>-15</v>
      </c>
      <c r="D265" s="18">
        <v>-9.5428571428571392</v>
      </c>
    </row>
    <row r="266" spans="1:4" x14ac:dyDescent="0.25">
      <c r="A266" s="18">
        <v>2020.7213114753999</v>
      </c>
      <c r="B266" s="18">
        <v>-2.5714285714285698</v>
      </c>
      <c r="C266" s="18">
        <v>-14.714285714285699</v>
      </c>
      <c r="D266" s="18">
        <v>-9.8571428571428594</v>
      </c>
    </row>
    <row r="267" spans="1:4" x14ac:dyDescent="0.25">
      <c r="A267" s="18">
        <v>2020.72404371584</v>
      </c>
      <c r="B267" s="18">
        <v>-2.8571428571428599</v>
      </c>
      <c r="C267" s="18">
        <v>-14.714285714285699</v>
      </c>
      <c r="D267" s="18">
        <v>-10.314285714285701</v>
      </c>
    </row>
    <row r="268" spans="1:4" x14ac:dyDescent="0.25">
      <c r="A268" s="18">
        <v>2020.7267759562801</v>
      </c>
      <c r="B268" s="18">
        <v>-3.1428571428571401</v>
      </c>
      <c r="C268" s="18">
        <v>-14.8571428571429</v>
      </c>
      <c r="D268" s="18">
        <v>-10.828571428571401</v>
      </c>
    </row>
    <row r="269" spans="1:4" x14ac:dyDescent="0.25">
      <c r="A269" s="18">
        <v>2020.72950819671</v>
      </c>
      <c r="B269" s="18">
        <v>-3.8571428571428599</v>
      </c>
      <c r="C269" s="18">
        <v>-14.8571428571429</v>
      </c>
      <c r="D269" s="18">
        <v>-11.5142857142857</v>
      </c>
    </row>
    <row r="270" spans="1:4" x14ac:dyDescent="0.25">
      <c r="A270" s="18">
        <v>2020.73224043715</v>
      </c>
      <c r="B270" s="18">
        <v>-4.5714285714285703</v>
      </c>
      <c r="C270" s="18">
        <v>-14.8571428571429</v>
      </c>
      <c r="D270" s="18">
        <v>-12.314285714285701</v>
      </c>
    </row>
    <row r="271" spans="1:4" x14ac:dyDescent="0.25">
      <c r="A271" s="18">
        <v>2020.7349726775899</v>
      </c>
      <c r="B271" s="18">
        <v>-5.28571428571429</v>
      </c>
      <c r="C271" s="18">
        <v>-15</v>
      </c>
      <c r="D271" s="18">
        <v>-13.2</v>
      </c>
    </row>
    <row r="272" spans="1:4" x14ac:dyDescent="0.25">
      <c r="A272" s="18">
        <v>2020.73770491802</v>
      </c>
      <c r="B272" s="18">
        <v>-5.5714285714285703</v>
      </c>
      <c r="C272" s="18">
        <v>-15.285714285714301</v>
      </c>
      <c r="D272" s="18">
        <v>-13.8571428571429</v>
      </c>
    </row>
    <row r="273" spans="1:4" x14ac:dyDescent="0.25">
      <c r="A273" s="18">
        <v>2020.7404371584601</v>
      </c>
      <c r="B273" s="18">
        <v>-7.5714285714285703</v>
      </c>
      <c r="C273" s="18">
        <v>-15.4285714285714</v>
      </c>
      <c r="D273" s="18">
        <v>-16.0571428571429</v>
      </c>
    </row>
    <row r="274" spans="1:4" x14ac:dyDescent="0.25">
      <c r="A274" s="18">
        <v>2020.7431693988999</v>
      </c>
      <c r="B274" s="18">
        <v>-9.28571428571429</v>
      </c>
      <c r="C274" s="18">
        <v>-15.5714285714286</v>
      </c>
      <c r="D274" s="18">
        <v>-16.8571428571429</v>
      </c>
    </row>
    <row r="275" spans="1:4" x14ac:dyDescent="0.25">
      <c r="A275" s="18">
        <v>2020.74590163934</v>
      </c>
      <c r="B275" s="18">
        <v>-10.5714285714286</v>
      </c>
      <c r="C275" s="18">
        <v>-15.714285714285699</v>
      </c>
      <c r="D275" s="18">
        <v>-17.0285714285714</v>
      </c>
    </row>
    <row r="276" spans="1:4" x14ac:dyDescent="0.25">
      <c r="A276" s="18">
        <v>2020.7486338797701</v>
      </c>
      <c r="B276" s="18">
        <v>-10.8571428571429</v>
      </c>
      <c r="C276" s="18">
        <v>-15.5714285714286</v>
      </c>
      <c r="D276" s="18">
        <v>-16.657142857142901</v>
      </c>
    </row>
    <row r="277" spans="1:4" x14ac:dyDescent="0.25">
      <c r="A277" s="18">
        <v>2020.7513661202099</v>
      </c>
      <c r="B277" s="18">
        <v>-12.1428571428571</v>
      </c>
      <c r="C277" s="18">
        <v>-15.1428571428571</v>
      </c>
      <c r="D277" s="18">
        <v>-16.428571428571399</v>
      </c>
    </row>
    <row r="278" spans="1:4" x14ac:dyDescent="0.25">
      <c r="A278" s="18">
        <v>2020.75409836065</v>
      </c>
      <c r="B278" s="18">
        <v>-12.5714285714286</v>
      </c>
      <c r="C278" s="18">
        <v>-14.8571428571429</v>
      </c>
      <c r="D278" s="18">
        <v>-16.0571428571429</v>
      </c>
    </row>
    <row r="279" spans="1:4" x14ac:dyDescent="0.25">
      <c r="A279" s="18">
        <v>2020.7568306010801</v>
      </c>
      <c r="B279" s="18">
        <v>-14.1428571428571</v>
      </c>
      <c r="C279" s="18">
        <v>-14.5714285714286</v>
      </c>
      <c r="D279" s="18">
        <v>-16.685714285714301</v>
      </c>
    </row>
    <row r="280" spans="1:4" x14ac:dyDescent="0.25">
      <c r="A280" s="18">
        <v>2020.7595628415199</v>
      </c>
      <c r="B280" s="18">
        <v>-15.285714285714301</v>
      </c>
      <c r="C280" s="18">
        <v>-14.4285714285714</v>
      </c>
      <c r="D280" s="18">
        <v>-15.828571428571401</v>
      </c>
    </row>
    <row r="281" spans="1:4" x14ac:dyDescent="0.25">
      <c r="A281" s="18">
        <v>2020.76229508196</v>
      </c>
      <c r="B281" s="18">
        <v>-16.1428571428571</v>
      </c>
      <c r="C281" s="18">
        <v>-14.1428571428571</v>
      </c>
      <c r="D281" s="18">
        <v>-15.5142857142857</v>
      </c>
    </row>
    <row r="282" spans="1:4" x14ac:dyDescent="0.25">
      <c r="A282" s="18">
        <v>2020.7650273224001</v>
      </c>
      <c r="B282" s="18">
        <v>-17.428571428571399</v>
      </c>
      <c r="C282" s="18">
        <v>-14</v>
      </c>
      <c r="D282" s="18">
        <v>-15.685714285714299</v>
      </c>
    </row>
    <row r="283" spans="1:4" x14ac:dyDescent="0.25">
      <c r="A283" s="18">
        <v>2020.76775956283</v>
      </c>
      <c r="B283" s="18">
        <v>-18.285714285714299</v>
      </c>
      <c r="C283" s="18">
        <v>-14.1428571428571</v>
      </c>
      <c r="D283" s="18">
        <v>-16.0857142857143</v>
      </c>
    </row>
    <row r="284" spans="1:4" x14ac:dyDescent="0.25">
      <c r="A284" s="18">
        <v>2020.77049180327</v>
      </c>
      <c r="B284" s="18">
        <v>-19</v>
      </c>
      <c r="C284" s="18">
        <v>-14.4285714285714</v>
      </c>
      <c r="D284" s="18">
        <v>-16.228571428571399</v>
      </c>
    </row>
    <row r="285" spans="1:4" x14ac:dyDescent="0.25">
      <c r="A285" s="18">
        <v>2020.7732240437099</v>
      </c>
      <c r="B285" s="18">
        <v>-19.285714285714299</v>
      </c>
      <c r="C285" s="18">
        <v>-14.714285714285699</v>
      </c>
      <c r="D285" s="18">
        <v>-16.285714285714299</v>
      </c>
    </row>
    <row r="286" spans="1:4" x14ac:dyDescent="0.25">
      <c r="A286" s="18">
        <v>2020.77595628414</v>
      </c>
      <c r="B286" s="18">
        <v>-19.428571428571399</v>
      </c>
      <c r="C286" s="18">
        <v>-15.1428571428571</v>
      </c>
      <c r="D286" s="18">
        <v>-15.314285714285701</v>
      </c>
    </row>
    <row r="287" spans="1:4" x14ac:dyDescent="0.25">
      <c r="A287" s="18">
        <v>2020.77868852458</v>
      </c>
      <c r="B287" s="18">
        <v>-20.1428571428571</v>
      </c>
      <c r="C287" s="18">
        <v>-15.4285714285714</v>
      </c>
      <c r="D287" s="18">
        <v>-15.9714285714286</v>
      </c>
    </row>
    <row r="288" spans="1:4" x14ac:dyDescent="0.25">
      <c r="A288" s="18">
        <v>2020.7814207650199</v>
      </c>
      <c r="B288" s="18">
        <v>-19.1428571428571</v>
      </c>
      <c r="C288" s="18">
        <v>-15.714285714285699</v>
      </c>
      <c r="D288" s="18">
        <v>-16.657142857142901</v>
      </c>
    </row>
    <row r="289" spans="1:4" x14ac:dyDescent="0.25">
      <c r="A289" s="18">
        <v>2020.78415300546</v>
      </c>
      <c r="B289" s="18">
        <v>-18</v>
      </c>
      <c r="C289" s="18">
        <v>-16</v>
      </c>
      <c r="D289" s="18">
        <v>-17</v>
      </c>
    </row>
    <row r="290" spans="1:4" x14ac:dyDescent="0.25">
      <c r="A290" s="18">
        <v>2020.7868852458901</v>
      </c>
      <c r="B290" s="18">
        <v>-17.571428571428601</v>
      </c>
      <c r="C290" s="18">
        <v>-15.8571428571429</v>
      </c>
      <c r="D290" s="18">
        <v>-17.457142857142902</v>
      </c>
    </row>
    <row r="291" spans="1:4" x14ac:dyDescent="0.25">
      <c r="A291" s="18">
        <v>2020.7896174863299</v>
      </c>
      <c r="B291" s="18">
        <v>-18</v>
      </c>
      <c r="C291" s="18">
        <v>-15.8571428571429</v>
      </c>
      <c r="D291" s="18">
        <v>-17.9714285714286</v>
      </c>
    </row>
    <row r="292" spans="1:4" x14ac:dyDescent="0.25">
      <c r="A292" s="18">
        <v>2020.79234972677</v>
      </c>
      <c r="B292" s="18">
        <v>-19.714285714285701</v>
      </c>
      <c r="C292" s="18">
        <v>-16</v>
      </c>
      <c r="D292" s="18">
        <v>-18.371428571428599</v>
      </c>
    </row>
    <row r="293" spans="1:4" x14ac:dyDescent="0.25">
      <c r="A293" s="18">
        <v>2020.7950819672001</v>
      </c>
      <c r="B293" s="18">
        <v>-21.285714285714299</v>
      </c>
      <c r="C293" s="18">
        <v>-15.714285714285699</v>
      </c>
      <c r="D293" s="18">
        <v>-18.9714285714286</v>
      </c>
    </row>
    <row r="294" spans="1:4" x14ac:dyDescent="0.25">
      <c r="A294" s="18">
        <v>2020.7978142076399</v>
      </c>
      <c r="B294" s="18">
        <v>-23.428571428571399</v>
      </c>
      <c r="C294" s="18">
        <v>-15.714285714285699</v>
      </c>
      <c r="D294" s="18">
        <v>-19.1142857142857</v>
      </c>
    </row>
    <row r="295" spans="1:4" x14ac:dyDescent="0.25">
      <c r="A295" s="18">
        <v>2020.80054644808</v>
      </c>
      <c r="B295" s="18">
        <v>-24.714285714285701</v>
      </c>
      <c r="C295" s="18">
        <v>-15.8571428571429</v>
      </c>
      <c r="D295" s="18">
        <v>-19.485714285714302</v>
      </c>
    </row>
    <row r="296" spans="1:4" x14ac:dyDescent="0.25">
      <c r="A296" s="18">
        <v>2020.8032786885201</v>
      </c>
      <c r="B296" s="18">
        <v>-26.428571428571399</v>
      </c>
      <c r="C296" s="18">
        <v>-15.8571428571429</v>
      </c>
      <c r="D296" s="18">
        <v>-20.428571428571399</v>
      </c>
    </row>
    <row r="297" spans="1:4" x14ac:dyDescent="0.25">
      <c r="A297" s="18">
        <v>2020.8060109289499</v>
      </c>
      <c r="B297" s="18">
        <v>-28.285714285714299</v>
      </c>
      <c r="C297" s="18">
        <v>-16.1428571428571</v>
      </c>
      <c r="D297" s="18">
        <v>-21.1142857142857</v>
      </c>
    </row>
    <row r="298" spans="1:4" x14ac:dyDescent="0.25">
      <c r="A298" s="18">
        <v>2020.80874316939</v>
      </c>
      <c r="B298" s="18">
        <v>-27.571428571428601</v>
      </c>
      <c r="C298" s="18">
        <v>-16.285714285714299</v>
      </c>
      <c r="D298" s="18">
        <v>-21.657142857142901</v>
      </c>
    </row>
    <row r="299" spans="1:4" x14ac:dyDescent="0.25">
      <c r="A299" s="18">
        <v>2020.8114754098301</v>
      </c>
      <c r="B299" s="18">
        <v>-27</v>
      </c>
      <c r="C299" s="18">
        <v>-16.285714285714299</v>
      </c>
      <c r="D299" s="18">
        <v>-22.542857142857098</v>
      </c>
    </row>
    <row r="300" spans="1:4" x14ac:dyDescent="0.25">
      <c r="A300" s="18">
        <v>2020.81420765026</v>
      </c>
      <c r="B300" s="18">
        <v>-26.714285714285701</v>
      </c>
      <c r="C300" s="18">
        <v>-16.571428571428601</v>
      </c>
      <c r="D300" s="18">
        <v>-23.657142857142901</v>
      </c>
    </row>
    <row r="301" spans="1:4" x14ac:dyDescent="0.25">
      <c r="A301" s="18">
        <v>2020.8169398907</v>
      </c>
      <c r="B301" s="18">
        <v>-26.714285714285701</v>
      </c>
      <c r="C301" s="18">
        <v>-16.8571428571429</v>
      </c>
      <c r="D301" s="18">
        <v>-24.9142857142857</v>
      </c>
    </row>
    <row r="302" spans="1:4" x14ac:dyDescent="0.25">
      <c r="A302" s="18">
        <v>2020.8196721311399</v>
      </c>
      <c r="B302" s="18">
        <v>-27</v>
      </c>
      <c r="C302" s="18">
        <v>-17</v>
      </c>
      <c r="D302" s="18">
        <v>-25.485714285714302</v>
      </c>
    </row>
    <row r="303" spans="1:4" x14ac:dyDescent="0.25">
      <c r="A303" s="18">
        <v>2020.82240437157</v>
      </c>
      <c r="B303" s="18">
        <v>-27.428571428571399</v>
      </c>
      <c r="C303" s="18">
        <v>-17</v>
      </c>
      <c r="D303" s="18">
        <v>-25.628571428571401</v>
      </c>
    </row>
    <row r="304" spans="1:4" x14ac:dyDescent="0.25">
      <c r="A304" s="18">
        <v>2020.8251366120101</v>
      </c>
      <c r="B304" s="18">
        <v>-27.8571428571429</v>
      </c>
      <c r="C304" s="18">
        <v>-17</v>
      </c>
      <c r="D304" s="18">
        <v>-25.742857142857101</v>
      </c>
    </row>
    <row r="305" spans="1:4" x14ac:dyDescent="0.25">
      <c r="A305" s="18">
        <v>2020.8278688524499</v>
      </c>
      <c r="B305" s="18">
        <v>-29</v>
      </c>
      <c r="C305" s="18">
        <v>-17.1428571428571</v>
      </c>
      <c r="D305" s="18">
        <v>-25.1142857142857</v>
      </c>
    </row>
    <row r="306" spans="1:4" x14ac:dyDescent="0.25">
      <c r="A306" s="18">
        <v>2020.83060109289</v>
      </c>
      <c r="B306" s="18">
        <v>-29.8571428571429</v>
      </c>
      <c r="C306" s="18">
        <v>-16.714285714285701</v>
      </c>
      <c r="D306" s="18">
        <v>-26.228571428571399</v>
      </c>
    </row>
    <row r="307" spans="1:4" x14ac:dyDescent="0.25">
      <c r="A307" s="18">
        <v>2020.8333333333201</v>
      </c>
      <c r="B307" s="18">
        <v>-29.714285714285701</v>
      </c>
      <c r="C307" s="18">
        <v>-16.714285714285701</v>
      </c>
      <c r="D307" s="18">
        <v>-27.685714285714301</v>
      </c>
    </row>
    <row r="308" spans="1:4" x14ac:dyDescent="0.25">
      <c r="A308" s="18">
        <v>2020.8360655737599</v>
      </c>
      <c r="B308" s="18">
        <v>-30.1428571428571</v>
      </c>
      <c r="C308" s="18">
        <v>-16.714285714285701</v>
      </c>
      <c r="D308" s="18">
        <v>-29.485714285714302</v>
      </c>
    </row>
    <row r="309" spans="1:4" x14ac:dyDescent="0.25">
      <c r="A309" s="18">
        <v>2020.8387978142</v>
      </c>
      <c r="B309" s="18">
        <v>-30.8571428571429</v>
      </c>
      <c r="C309" s="18">
        <v>-16.428571428571399</v>
      </c>
      <c r="D309" s="18">
        <v>-31.6</v>
      </c>
    </row>
    <row r="310" spans="1:4" x14ac:dyDescent="0.25">
      <c r="A310" s="18">
        <v>2020.8415300546301</v>
      </c>
      <c r="B310" s="18">
        <v>-31</v>
      </c>
      <c r="C310" s="18">
        <v>-15.5714285714286</v>
      </c>
      <c r="D310" s="18">
        <v>-33.714285714285701</v>
      </c>
    </row>
    <row r="311" spans="1:4" x14ac:dyDescent="0.25">
      <c r="A311" s="18">
        <v>2020.8442622950699</v>
      </c>
      <c r="B311" s="18">
        <v>-30.428571428571399</v>
      </c>
      <c r="C311" s="18">
        <v>-15.8571428571429</v>
      </c>
      <c r="D311" s="18">
        <v>-36.0571428571429</v>
      </c>
    </row>
    <row r="312" spans="1:4" x14ac:dyDescent="0.25">
      <c r="A312" s="18">
        <v>2020.84699453551</v>
      </c>
      <c r="B312" s="18">
        <v>-30.428571428571399</v>
      </c>
      <c r="C312" s="18">
        <v>-16</v>
      </c>
      <c r="D312" s="18">
        <v>-38.9428571428571</v>
      </c>
    </row>
    <row r="313" spans="1:4" x14ac:dyDescent="0.25">
      <c r="A313" s="18">
        <v>2020.8497267759501</v>
      </c>
      <c r="B313" s="18">
        <v>-30.428571428571399</v>
      </c>
      <c r="C313" s="18">
        <v>-16.571428571428601</v>
      </c>
      <c r="D313" s="18">
        <v>-40.428571428571402</v>
      </c>
    </row>
    <row r="314" spans="1:4" x14ac:dyDescent="0.25">
      <c r="A314" s="18">
        <v>2020.85245901638</v>
      </c>
      <c r="B314" s="18">
        <v>-30.571428571428601</v>
      </c>
      <c r="C314" s="18">
        <v>-16.571428571428601</v>
      </c>
      <c r="D314" s="18">
        <v>-41.771428571428601</v>
      </c>
    </row>
    <row r="315" spans="1:4" x14ac:dyDescent="0.25">
      <c r="A315" s="18">
        <v>2020.85519125682</v>
      </c>
      <c r="B315" s="18">
        <v>-30</v>
      </c>
      <c r="C315" s="18">
        <v>-16.428571428571399</v>
      </c>
      <c r="D315" s="18">
        <v>-43.0571428571429</v>
      </c>
    </row>
    <row r="316" spans="1:4" x14ac:dyDescent="0.25">
      <c r="A316" s="18">
        <v>2020.8579234972599</v>
      </c>
      <c r="B316" s="18">
        <v>-29.714285714285701</v>
      </c>
      <c r="C316" s="18">
        <v>-16.714285714285701</v>
      </c>
      <c r="D316" s="18">
        <v>-42.914285714285697</v>
      </c>
    </row>
    <row r="317" spans="1:4" x14ac:dyDescent="0.25">
      <c r="A317" s="18">
        <v>2020.86065573769</v>
      </c>
      <c r="B317" s="18">
        <v>-29.714285714285701</v>
      </c>
      <c r="C317" s="18">
        <v>-17.714285714285701</v>
      </c>
      <c r="D317" s="18">
        <v>-43</v>
      </c>
    </row>
    <row r="318" spans="1:4" x14ac:dyDescent="0.25">
      <c r="A318" s="18">
        <v>2020.86338797813</v>
      </c>
      <c r="B318" s="18">
        <v>-29.8571428571429</v>
      </c>
      <c r="C318" s="18">
        <v>-17.285714285714299</v>
      </c>
      <c r="D318" s="18">
        <v>-44.342857142857099</v>
      </c>
    </row>
    <row r="319" spans="1:4" x14ac:dyDescent="0.25">
      <c r="A319" s="18">
        <v>2020.8661202185699</v>
      </c>
      <c r="B319" s="18">
        <v>-30</v>
      </c>
      <c r="C319" s="18">
        <v>-17.571428571428601</v>
      </c>
      <c r="D319" s="18">
        <v>-44.771428571428601</v>
      </c>
    </row>
    <row r="320" spans="1:4" x14ac:dyDescent="0.25">
      <c r="A320" s="18">
        <v>2020.86885245901</v>
      </c>
      <c r="B320" s="18">
        <v>-30.1428571428571</v>
      </c>
      <c r="C320" s="18">
        <v>-17.714285714285701</v>
      </c>
      <c r="D320" s="18">
        <v>-44.714285714285701</v>
      </c>
    </row>
    <row r="321" spans="1:4" x14ac:dyDescent="0.25">
      <c r="A321" s="18">
        <v>2020.8715846994401</v>
      </c>
      <c r="B321" s="18">
        <v>-30.428571428571399</v>
      </c>
      <c r="C321" s="18">
        <v>-18</v>
      </c>
      <c r="D321" s="18">
        <v>-44.6</v>
      </c>
    </row>
    <row r="322" spans="1:4" x14ac:dyDescent="0.25">
      <c r="A322" s="18">
        <v>2020.8743169398799</v>
      </c>
      <c r="B322" s="18">
        <v>-31.8571428571429</v>
      </c>
      <c r="C322" s="18">
        <v>-18.285714285714299</v>
      </c>
      <c r="D322" s="18">
        <v>-45.428571428571402</v>
      </c>
    </row>
    <row r="323" spans="1:4" x14ac:dyDescent="0.25">
      <c r="A323" s="18">
        <v>2020.87704918032</v>
      </c>
      <c r="B323" s="18">
        <v>-32.428571428571402</v>
      </c>
      <c r="C323" s="18">
        <v>-18.428571428571399</v>
      </c>
      <c r="D323" s="18">
        <v>-45.9428571428571</v>
      </c>
    </row>
    <row r="324" spans="1:4" x14ac:dyDescent="0.25">
      <c r="A324" s="18">
        <v>2020.8797814207501</v>
      </c>
      <c r="B324" s="18">
        <v>-32.714285714285701</v>
      </c>
      <c r="C324" s="18">
        <v>-18.714285714285701</v>
      </c>
      <c r="D324" s="18">
        <v>-46.314285714285703</v>
      </c>
    </row>
    <row r="325" spans="1:4" x14ac:dyDescent="0.25">
      <c r="A325" s="18">
        <v>2020.8825136611899</v>
      </c>
      <c r="B325" s="18">
        <v>-32.428571428571402</v>
      </c>
      <c r="C325" s="18">
        <v>-19.285714285714299</v>
      </c>
      <c r="D325" s="18">
        <v>-45.314285714285703</v>
      </c>
    </row>
    <row r="326" spans="1:4" x14ac:dyDescent="0.25">
      <c r="A326" s="18">
        <v>2020.88524590163</v>
      </c>
      <c r="B326" s="18">
        <v>-32.428571428571402</v>
      </c>
      <c r="C326" s="18">
        <v>-19.1428571428571</v>
      </c>
      <c r="D326" s="18">
        <v>-45.514285714285698</v>
      </c>
    </row>
    <row r="327" spans="1:4" x14ac:dyDescent="0.25">
      <c r="A327" s="18">
        <v>2020.8879781420701</v>
      </c>
      <c r="B327" s="18">
        <v>-31.714285714285701</v>
      </c>
      <c r="C327" s="18">
        <v>-19.285714285714299</v>
      </c>
      <c r="D327" s="18">
        <v>-45.6</v>
      </c>
    </row>
    <row r="328" spans="1:4" x14ac:dyDescent="0.25">
      <c r="A328" s="18">
        <v>2020.8907103824999</v>
      </c>
      <c r="B328" s="18">
        <v>-31.285714285714299</v>
      </c>
      <c r="C328" s="18">
        <v>-19.571428571428601</v>
      </c>
      <c r="D328" s="18">
        <v>-45.628571428571398</v>
      </c>
    </row>
    <row r="329" spans="1:4" x14ac:dyDescent="0.25">
      <c r="A329" s="18">
        <v>2020.89344262294</v>
      </c>
      <c r="B329" s="18">
        <v>-29.428571428571399</v>
      </c>
      <c r="C329" s="18">
        <v>-19.714285714285701</v>
      </c>
      <c r="D329" s="18">
        <v>-45.485714285714302</v>
      </c>
    </row>
    <row r="330" spans="1:4" x14ac:dyDescent="0.25">
      <c r="A330" s="18">
        <v>2020.8961748633801</v>
      </c>
      <c r="B330" s="18">
        <v>-28.1428571428571</v>
      </c>
      <c r="C330" s="18">
        <v>-19.1428571428571</v>
      </c>
      <c r="D330" s="18">
        <v>-45.0571428571429</v>
      </c>
    </row>
    <row r="331" spans="1:4" x14ac:dyDescent="0.25">
      <c r="A331" s="18">
        <v>2020.89890710381</v>
      </c>
      <c r="B331" s="18">
        <v>-27.1428571428571</v>
      </c>
      <c r="C331" s="18">
        <v>-18</v>
      </c>
      <c r="D331" s="18">
        <v>-44.714285714285701</v>
      </c>
    </row>
    <row r="332" spans="1:4" x14ac:dyDescent="0.25">
      <c r="A332" s="18">
        <v>2020.90163934425</v>
      </c>
      <c r="B332" s="18">
        <v>-26.428571428571399</v>
      </c>
      <c r="C332" s="18">
        <v>-15.714285714285699</v>
      </c>
      <c r="D332" s="18">
        <v>-44.428571428571402</v>
      </c>
    </row>
    <row r="333" spans="1:4" x14ac:dyDescent="0.25">
      <c r="A333" s="18">
        <v>2020.9043715846899</v>
      </c>
      <c r="B333" s="18">
        <v>-25.428571428571399</v>
      </c>
      <c r="C333" s="18">
        <v>-23</v>
      </c>
      <c r="D333" s="18">
        <v>-44</v>
      </c>
    </row>
    <row r="334" spans="1:4" x14ac:dyDescent="0.25">
      <c r="A334" s="18">
        <v>2020.90710382513</v>
      </c>
      <c r="B334" s="18">
        <v>-24.714285714285701</v>
      </c>
      <c r="C334" s="18">
        <v>-23.8571428571429</v>
      </c>
      <c r="D334" s="18">
        <v>-43.314285714285703</v>
      </c>
    </row>
    <row r="335" spans="1:4" x14ac:dyDescent="0.25">
      <c r="A335" s="18">
        <v>2020.9098360655601</v>
      </c>
      <c r="B335" s="18">
        <v>-24.1428571428571</v>
      </c>
      <c r="C335" s="18">
        <v>-24.714285714285701</v>
      </c>
      <c r="D335" s="18">
        <v>-42.142857142857103</v>
      </c>
    </row>
    <row r="336" spans="1:4" x14ac:dyDescent="0.25">
      <c r="A336" s="18">
        <v>2020.9125683059999</v>
      </c>
      <c r="B336" s="18">
        <v>-23.8571428571429</v>
      </c>
      <c r="C336" s="18">
        <v>-25.1428571428571</v>
      </c>
      <c r="D336" s="18">
        <v>-40.799999999999997</v>
      </c>
    </row>
    <row r="337" spans="1:4" x14ac:dyDescent="0.25">
      <c r="A337" s="18">
        <v>2020.91530054644</v>
      </c>
      <c r="B337" s="18">
        <v>-24.428571428571399</v>
      </c>
      <c r="C337" s="18">
        <v>-25.8571428571429</v>
      </c>
      <c r="D337" s="18">
        <v>-39.657142857142901</v>
      </c>
    </row>
    <row r="338" spans="1:4" x14ac:dyDescent="0.25">
      <c r="A338" s="18">
        <v>2020.9180327868701</v>
      </c>
      <c r="B338" s="18">
        <v>-24.571428571428601</v>
      </c>
      <c r="C338" s="18">
        <v>-26.714285714285701</v>
      </c>
      <c r="D338" s="18">
        <v>-38.457142857142898</v>
      </c>
    </row>
    <row r="339" spans="1:4" x14ac:dyDescent="0.25">
      <c r="A339" s="18">
        <v>2020.9207650273099</v>
      </c>
      <c r="B339" s="18">
        <v>-24.8571428571429</v>
      </c>
      <c r="C339" s="18">
        <v>-29</v>
      </c>
      <c r="D339" s="18">
        <v>-37.314285714285703</v>
      </c>
    </row>
    <row r="340" spans="1:4" x14ac:dyDescent="0.25">
      <c r="A340" s="18">
        <v>2020.92349726775</v>
      </c>
      <c r="B340" s="18">
        <v>-25.1428571428571</v>
      </c>
      <c r="C340" s="18">
        <v>-21.571428571428601</v>
      </c>
      <c r="D340" s="18">
        <v>-36.228571428571399</v>
      </c>
    </row>
    <row r="341" spans="1:4" x14ac:dyDescent="0.25">
      <c r="A341" s="18">
        <v>2020.9262295081901</v>
      </c>
      <c r="B341" s="18">
        <v>-25.714285714285701</v>
      </c>
      <c r="C341" s="18">
        <v>-20.714285714285701</v>
      </c>
      <c r="D341" s="18">
        <v>-35.4</v>
      </c>
    </row>
    <row r="342" spans="1:4" x14ac:dyDescent="0.25">
      <c r="A342" s="18">
        <v>2020.9289617486199</v>
      </c>
      <c r="B342" s="18">
        <v>-26.571428571428601</v>
      </c>
      <c r="C342" s="18">
        <v>-19.8571428571429</v>
      </c>
      <c r="D342" s="18">
        <v>-34.857142857142897</v>
      </c>
    </row>
    <row r="343" spans="1:4" x14ac:dyDescent="0.25">
      <c r="A343" s="18">
        <v>2020.93169398906</v>
      </c>
      <c r="B343" s="18">
        <v>-27.714285714285701</v>
      </c>
      <c r="C343" s="18">
        <v>-19.428571428571399</v>
      </c>
      <c r="D343" s="18">
        <v>-34.257142857142902</v>
      </c>
    </row>
    <row r="344" spans="1:4" x14ac:dyDescent="0.25">
      <c r="A344" s="18">
        <v>2020.9344262295001</v>
      </c>
      <c r="B344" s="18">
        <v>-28</v>
      </c>
      <c r="C344" s="18">
        <v>-19.428571428571399</v>
      </c>
      <c r="D344" s="18">
        <v>-33.6</v>
      </c>
    </row>
    <row r="345" spans="1:4" x14ac:dyDescent="0.25">
      <c r="A345" s="18">
        <v>2020.93715846993</v>
      </c>
      <c r="B345" s="18">
        <v>-28.285714285714299</v>
      </c>
      <c r="C345" s="18">
        <v>-19.714285714285701</v>
      </c>
      <c r="D345" s="18">
        <v>-34.457142857142898</v>
      </c>
    </row>
    <row r="346" spans="1:4" x14ac:dyDescent="0.25">
      <c r="A346" s="18">
        <v>2020.93989071037</v>
      </c>
      <c r="B346" s="18">
        <v>-29</v>
      </c>
      <c r="C346" s="18">
        <v>-19.714285714285701</v>
      </c>
      <c r="D346" s="18">
        <v>-34.257142857142902</v>
      </c>
    </row>
    <row r="347" spans="1:4" x14ac:dyDescent="0.25">
      <c r="A347" s="18">
        <v>2020.9426229508099</v>
      </c>
      <c r="B347" s="18">
        <v>-29.1428571428571</v>
      </c>
      <c r="C347" s="18">
        <v>-19.8571428571429</v>
      </c>
      <c r="D347" s="18">
        <v>-34.028571428571396</v>
      </c>
    </row>
    <row r="348" spans="1:4" x14ac:dyDescent="0.25">
      <c r="A348" s="18">
        <v>2020.94535519125</v>
      </c>
      <c r="B348" s="18">
        <v>-30</v>
      </c>
      <c r="C348" s="18">
        <v>-20</v>
      </c>
      <c r="D348" s="18">
        <v>-34</v>
      </c>
    </row>
    <row r="349" spans="1:4" x14ac:dyDescent="0.25">
      <c r="A349" s="18">
        <v>2020.9480874316801</v>
      </c>
      <c r="B349" s="18">
        <v>-30</v>
      </c>
      <c r="C349" s="18">
        <v>-20</v>
      </c>
      <c r="D349" s="18">
        <v>-33.742857142857098</v>
      </c>
    </row>
    <row r="350" spans="1:4" x14ac:dyDescent="0.25">
      <c r="A350" s="18">
        <v>2020.9508196721199</v>
      </c>
      <c r="B350" s="18">
        <v>-29.428571428571399</v>
      </c>
      <c r="C350" s="18">
        <v>-20.1428571428571</v>
      </c>
      <c r="D350" s="18">
        <v>-32.9428571428571</v>
      </c>
    </row>
    <row r="351" spans="1:4" x14ac:dyDescent="0.25">
      <c r="A351" s="18">
        <v>2020.95355191256</v>
      </c>
      <c r="B351" s="18">
        <v>-24.571428571428601</v>
      </c>
      <c r="C351" s="18">
        <v>-20</v>
      </c>
      <c r="D351" s="18">
        <v>-32.228571428571399</v>
      </c>
    </row>
    <row r="352" spans="1:4" x14ac:dyDescent="0.25">
      <c r="A352" s="18">
        <v>2020.9562841529901</v>
      </c>
      <c r="B352" s="18">
        <v>-28.285714285714299</v>
      </c>
      <c r="C352" s="18">
        <v>-19.571428571428601</v>
      </c>
      <c r="D352" s="18">
        <v>-29.9714285714286</v>
      </c>
    </row>
    <row r="353" spans="1:4" x14ac:dyDescent="0.25">
      <c r="A353" s="18">
        <v>2020.9590163934299</v>
      </c>
      <c r="B353" s="18">
        <v>-31.571428571428601</v>
      </c>
      <c r="C353" s="18">
        <v>-19.714285714285701</v>
      </c>
      <c r="D353" s="18">
        <v>-30.1428571428571</v>
      </c>
    </row>
    <row r="354" spans="1:4" x14ac:dyDescent="0.25">
      <c r="A354" s="18">
        <v>2020.96174863387</v>
      </c>
      <c r="B354" s="18">
        <v>-34.857142857142897</v>
      </c>
      <c r="C354" s="18">
        <v>-20.1428571428571</v>
      </c>
      <c r="D354" s="18">
        <v>-30.171428571428599</v>
      </c>
    </row>
    <row r="355" spans="1:4" x14ac:dyDescent="0.25">
      <c r="A355" s="18">
        <v>2020.9644808743101</v>
      </c>
      <c r="B355" s="18">
        <v>-37.428571428571402</v>
      </c>
      <c r="C355" s="18">
        <v>-19.8571428571429</v>
      </c>
      <c r="D355" s="18">
        <v>-30.228571428571399</v>
      </c>
    </row>
    <row r="356" spans="1:4" x14ac:dyDescent="0.25">
      <c r="A356" s="18">
        <v>2020.9672131147399</v>
      </c>
      <c r="B356" s="18">
        <v>-41</v>
      </c>
      <c r="C356" s="18">
        <v>-19.571428571428601</v>
      </c>
      <c r="D356" s="18">
        <v>-30.828571428571401</v>
      </c>
    </row>
    <row r="357" spans="1:4" x14ac:dyDescent="0.25">
      <c r="A357" s="18">
        <v>2020.96994535518</v>
      </c>
      <c r="B357" s="18">
        <v>-44</v>
      </c>
      <c r="C357" s="18">
        <v>-19</v>
      </c>
      <c r="D357" s="18">
        <v>-30.285714285714299</v>
      </c>
    </row>
    <row r="358" spans="1:4" x14ac:dyDescent="0.25">
      <c r="A358" s="18">
        <v>2020.9726775956201</v>
      </c>
      <c r="B358" s="18">
        <v>-51.428571428571402</v>
      </c>
      <c r="C358" s="18">
        <v>-17.285714285714299</v>
      </c>
      <c r="D358" s="18">
        <v>-30.4</v>
      </c>
    </row>
    <row r="359" spans="1:4" x14ac:dyDescent="0.25">
      <c r="A359" s="18">
        <v>2020.9754098360499</v>
      </c>
      <c r="B359" s="18">
        <v>-49.714285714285701</v>
      </c>
      <c r="C359" s="18">
        <v>-15.5714285714286</v>
      </c>
      <c r="D359" s="18">
        <v>-30.285714285714299</v>
      </c>
    </row>
    <row r="360" spans="1:4" x14ac:dyDescent="0.25">
      <c r="A360" s="18">
        <v>2020.97814207649</v>
      </c>
      <c r="B360" s="18">
        <v>-48.428571428571402</v>
      </c>
      <c r="C360" s="18">
        <v>-12.4285714285714</v>
      </c>
      <c r="D360" s="18">
        <v>-28.657142857142901</v>
      </c>
    </row>
    <row r="361" spans="1:4" x14ac:dyDescent="0.25">
      <c r="A361" s="18">
        <v>2020.9808743169301</v>
      </c>
      <c r="B361" s="18">
        <v>-47.142857142857103</v>
      </c>
      <c r="C361" s="18">
        <v>-11.5714285714286</v>
      </c>
      <c r="D361" s="18">
        <v>-30.171428571428599</v>
      </c>
    </row>
    <row r="362" spans="1:4" x14ac:dyDescent="0.25">
      <c r="A362" s="18">
        <v>2020.98360655737</v>
      </c>
      <c r="B362" s="18">
        <v>-51.714285714285701</v>
      </c>
      <c r="C362" s="18">
        <v>-20.571428571428601</v>
      </c>
      <c r="D362" s="18">
        <v>-37.171428571428599</v>
      </c>
    </row>
    <row r="363" spans="1:4" x14ac:dyDescent="0.25">
      <c r="A363" s="18">
        <v>2020.9863387978</v>
      </c>
      <c r="B363" s="18">
        <v>-55.142857142857103</v>
      </c>
      <c r="C363" s="18">
        <v>-22.428571428571399</v>
      </c>
      <c r="D363" s="18">
        <v>-40.571428571428598</v>
      </c>
    </row>
    <row r="364" spans="1:4" x14ac:dyDescent="0.25">
      <c r="A364" s="18">
        <v>2020.9890710382399</v>
      </c>
      <c r="B364" s="18">
        <v>-57.142857142857103</v>
      </c>
      <c r="C364" s="18">
        <v>-23.8571428571429</v>
      </c>
      <c r="D364" s="18">
        <v>-43.742857142857098</v>
      </c>
    </row>
    <row r="365" spans="1:4" x14ac:dyDescent="0.25">
      <c r="A365" s="18">
        <v>2020.99180327868</v>
      </c>
      <c r="B365" s="18">
        <v>-56.714285714285701</v>
      </c>
      <c r="C365" s="18">
        <v>-25.1428571428571</v>
      </c>
      <c r="D365" s="18">
        <v>-45.1142857142857</v>
      </c>
    </row>
    <row r="366" spans="1:4" x14ac:dyDescent="0.25">
      <c r="A366" s="18">
        <v>2020.9945355191101</v>
      </c>
      <c r="B366" s="18">
        <v>-57.714285714285701</v>
      </c>
      <c r="C366" s="18">
        <v>-26.8571428571429</v>
      </c>
      <c r="D366" s="18">
        <v>-46.514285714285698</v>
      </c>
    </row>
    <row r="367" spans="1:4" x14ac:dyDescent="0.25">
      <c r="A367" s="18">
        <v>2020.9972677595499</v>
      </c>
      <c r="B367" s="18">
        <v>-57.857142857142897</v>
      </c>
      <c r="C367" s="18">
        <v>-29</v>
      </c>
      <c r="D367" s="18">
        <v>-47.628571428571398</v>
      </c>
    </row>
    <row r="368" spans="1:4" x14ac:dyDescent="0.25">
      <c r="A368" s="18">
        <v>2020.99999999999</v>
      </c>
      <c r="B368" s="18">
        <v>-58.142857142857103</v>
      </c>
      <c r="C368" s="18">
        <v>-28</v>
      </c>
      <c r="D368" s="18">
        <v>-47.742857142857098</v>
      </c>
    </row>
    <row r="369" spans="1:4" x14ac:dyDescent="0.25">
      <c r="A369" s="18">
        <v>2021.0027322404301</v>
      </c>
      <c r="B369" s="18">
        <v>-57.714285714285701</v>
      </c>
      <c r="C369" s="18">
        <v>-23</v>
      </c>
      <c r="D369" s="18">
        <v>-47.8</v>
      </c>
    </row>
    <row r="370" spans="1:4" x14ac:dyDescent="0.25">
      <c r="A370" s="18">
        <v>2021.0054644808599</v>
      </c>
      <c r="B370" s="18">
        <v>-55.142857142857103</v>
      </c>
      <c r="C370" s="18">
        <v>-22.285714285714299</v>
      </c>
      <c r="D370" s="18">
        <v>-46.571428571428598</v>
      </c>
    </row>
    <row r="371" spans="1:4" x14ac:dyDescent="0.25">
      <c r="A371" s="18">
        <v>2021.0081967213</v>
      </c>
      <c r="B371" s="18">
        <v>-53.714285714285701</v>
      </c>
      <c r="C371" s="18">
        <v>-22.285714285714299</v>
      </c>
      <c r="D371" s="18">
        <v>-46.228571428571399</v>
      </c>
    </row>
    <row r="372" spans="1:4" x14ac:dyDescent="0.25">
      <c r="A372" s="18">
        <v>2021.0109289617401</v>
      </c>
      <c r="B372" s="18">
        <v>-55.285714285714299</v>
      </c>
      <c r="C372" s="18">
        <v>-22.571428571428601</v>
      </c>
      <c r="D372" s="18">
        <v>-46.4</v>
      </c>
    </row>
    <row r="373" spans="1:4" x14ac:dyDescent="0.25">
      <c r="A373" s="18">
        <v>2021.0136612021699</v>
      </c>
      <c r="B373" s="18">
        <v>-56.571428571428598</v>
      </c>
      <c r="C373" s="18">
        <v>-23</v>
      </c>
      <c r="D373" s="18">
        <v>-47.485714285714302</v>
      </c>
    </row>
    <row r="374" spans="1:4" x14ac:dyDescent="0.25">
      <c r="A374" s="18">
        <v>2021.01639344261</v>
      </c>
      <c r="B374" s="18">
        <v>-58.285714285714299</v>
      </c>
      <c r="C374" s="18">
        <v>-24.285714285714299</v>
      </c>
      <c r="D374" s="18">
        <v>-51.1142857142857</v>
      </c>
    </row>
    <row r="375" spans="1:4" x14ac:dyDescent="0.25">
      <c r="A375" s="18">
        <v>2021.0191256830501</v>
      </c>
      <c r="B375" s="18">
        <v>-60.142857142857103</v>
      </c>
      <c r="C375" s="18">
        <v>-26.428571428571399</v>
      </c>
      <c r="D375" s="18">
        <v>-50.771428571428601</v>
      </c>
    </row>
    <row r="376" spans="1:4" x14ac:dyDescent="0.25">
      <c r="A376" s="18">
        <v>2021.02185792349</v>
      </c>
      <c r="B376" s="18">
        <v>-56.714285714285701</v>
      </c>
      <c r="C376" s="18">
        <v>-23.428571428571399</v>
      </c>
      <c r="D376" s="18">
        <v>-45.1142857142857</v>
      </c>
    </row>
    <row r="377" spans="1:4" x14ac:dyDescent="0.25">
      <c r="A377" s="18">
        <v>2021.02459016392</v>
      </c>
      <c r="B377" s="18">
        <v>-55.857142857142897</v>
      </c>
      <c r="C377" s="18">
        <v>-23</v>
      </c>
      <c r="D377" s="18">
        <v>-44.657142857142901</v>
      </c>
    </row>
    <row r="378" spans="1:4" x14ac:dyDescent="0.25">
      <c r="A378" s="18">
        <v>2021.0273224043599</v>
      </c>
      <c r="B378" s="18">
        <v>-55.571428571428598</v>
      </c>
      <c r="C378" s="18">
        <v>-22.8571428571429</v>
      </c>
      <c r="D378" s="18">
        <v>-44.857142857142897</v>
      </c>
    </row>
    <row r="379" spans="1:4" x14ac:dyDescent="0.25">
      <c r="A379" s="18">
        <v>2021.0300546448</v>
      </c>
      <c r="B379" s="18">
        <v>-55.428571428571402</v>
      </c>
      <c r="C379" s="18">
        <v>-23.714285714285701</v>
      </c>
      <c r="D379" s="18">
        <v>-45.771428571428601</v>
      </c>
    </row>
    <row r="380" spans="1:4" x14ac:dyDescent="0.25">
      <c r="A380" s="18">
        <v>2021.0327868852301</v>
      </c>
      <c r="B380" s="18">
        <v>-55.142857142857103</v>
      </c>
      <c r="C380" s="18">
        <v>-24.1428571428571</v>
      </c>
      <c r="D380" s="18">
        <v>-46.428571428571402</v>
      </c>
    </row>
    <row r="381" spans="1:4" x14ac:dyDescent="0.25">
      <c r="A381" s="18">
        <v>2021.0355191256699</v>
      </c>
      <c r="B381" s="18">
        <v>-55.142857142857103</v>
      </c>
      <c r="C381" s="18">
        <v>-24.285714285714299</v>
      </c>
      <c r="D381" s="18">
        <v>-44.9428571428571</v>
      </c>
    </row>
    <row r="382" spans="1:4" x14ac:dyDescent="0.25">
      <c r="A382" s="18">
        <v>2021.03825136611</v>
      </c>
      <c r="B382" s="18">
        <v>-54.857142857142897</v>
      </c>
      <c r="C382" s="18">
        <v>-24.428571428571399</v>
      </c>
      <c r="D382" s="18">
        <v>-45.8</v>
      </c>
    </row>
    <row r="383" spans="1:4" x14ac:dyDescent="0.25">
      <c r="A383" s="18">
        <v>2021.0409836065501</v>
      </c>
      <c r="B383" s="18">
        <v>-55</v>
      </c>
      <c r="C383" s="18">
        <v>-24.571428571428601</v>
      </c>
      <c r="D383" s="18">
        <v>-46.371428571428602</v>
      </c>
    </row>
    <row r="384" spans="1:4" x14ac:dyDescent="0.25">
      <c r="A384" s="18">
        <v>2021.0437158469799</v>
      </c>
      <c r="B384" s="18">
        <v>-55.571428571428598</v>
      </c>
      <c r="C384" s="18">
        <v>-24.8571428571429</v>
      </c>
      <c r="D384" s="18">
        <v>-46.571428571428598</v>
      </c>
    </row>
    <row r="385" spans="1:4" x14ac:dyDescent="0.25">
      <c r="A385" s="18">
        <v>2021.04644808742</v>
      </c>
      <c r="B385" s="18">
        <v>-56</v>
      </c>
      <c r="C385" s="18">
        <v>-24.714285714285701</v>
      </c>
      <c r="D385" s="18">
        <v>-46.971428571428604</v>
      </c>
    </row>
    <row r="386" spans="1:4" x14ac:dyDescent="0.25">
      <c r="A386" s="18">
        <v>2021.0491803278601</v>
      </c>
      <c r="B386" s="18">
        <v>-56.142857142857103</v>
      </c>
      <c r="C386" s="18">
        <v>-24.285714285714299</v>
      </c>
      <c r="D386" s="18">
        <v>-47.742857142857098</v>
      </c>
    </row>
    <row r="387" spans="1:4" x14ac:dyDescent="0.25">
      <c r="A387" s="18">
        <v>2021.0519125682899</v>
      </c>
      <c r="B387" s="18">
        <v>-56.857142857142897</v>
      </c>
      <c r="C387" s="18">
        <v>-24.714285714285701</v>
      </c>
      <c r="D387" s="18">
        <v>-48.4</v>
      </c>
    </row>
    <row r="388" spans="1:4" x14ac:dyDescent="0.25">
      <c r="A388" s="18">
        <v>2021.05464480873</v>
      </c>
      <c r="B388" s="18">
        <v>-56.714285714285701</v>
      </c>
      <c r="C388" s="18">
        <v>-25.1428571428571</v>
      </c>
      <c r="D388" s="18">
        <v>-48.771428571428601</v>
      </c>
    </row>
    <row r="389" spans="1:4" x14ac:dyDescent="0.25">
      <c r="A389" s="18">
        <v>2021.0573770491701</v>
      </c>
      <c r="B389" s="18">
        <v>-56.714285714285701</v>
      </c>
      <c r="C389" s="18">
        <v>-25.285714285714299</v>
      </c>
      <c r="D389" s="18">
        <v>-48.914285714285697</v>
      </c>
    </row>
    <row r="390" spans="1:4" x14ac:dyDescent="0.25">
      <c r="A390" s="18">
        <v>2021.0601092895999</v>
      </c>
      <c r="B390" s="18">
        <v>-56.285714285714299</v>
      </c>
      <c r="C390" s="18">
        <v>-25.1428571428571</v>
      </c>
      <c r="D390" s="18">
        <v>-49.2</v>
      </c>
    </row>
    <row r="391" spans="1:4" x14ac:dyDescent="0.25">
      <c r="A391" s="18">
        <v>2021.06284153004</v>
      </c>
      <c r="B391" s="18">
        <v>-55.857142857142897</v>
      </c>
      <c r="C391" s="18">
        <v>-25.1428571428571</v>
      </c>
      <c r="D391" s="18">
        <v>-49.0571428571429</v>
      </c>
    </row>
    <row r="392" spans="1:4" x14ac:dyDescent="0.25">
      <c r="A392" s="18">
        <v>2021.0655737704799</v>
      </c>
      <c r="B392" s="18">
        <v>-55.285714285714299</v>
      </c>
      <c r="C392" s="18">
        <v>-25.571428571428601</v>
      </c>
      <c r="D392" s="18">
        <v>-48.714285714285701</v>
      </c>
    </row>
    <row r="393" spans="1:4" x14ac:dyDescent="0.25">
      <c r="A393" s="18">
        <v>2021.06830601092</v>
      </c>
      <c r="B393" s="18">
        <v>-55</v>
      </c>
      <c r="C393" s="18">
        <v>-26.428571428571399</v>
      </c>
      <c r="D393" s="18">
        <v>-48.628571428571398</v>
      </c>
    </row>
    <row r="394" spans="1:4" x14ac:dyDescent="0.25">
      <c r="A394" s="18">
        <v>2021.07103825135</v>
      </c>
      <c r="B394" s="18">
        <v>-54.428571428571402</v>
      </c>
      <c r="C394" s="18">
        <v>-26.714285714285701</v>
      </c>
      <c r="D394" s="18">
        <v>-48.228571428571399</v>
      </c>
    </row>
    <row r="395" spans="1:4" x14ac:dyDescent="0.25">
      <c r="A395" s="18">
        <v>2021.0737704917899</v>
      </c>
      <c r="B395" s="18">
        <v>-54.714285714285701</v>
      </c>
      <c r="C395" s="18">
        <v>-26.571428571428601</v>
      </c>
      <c r="D395" s="18">
        <v>-48.2</v>
      </c>
    </row>
    <row r="396" spans="1:4" x14ac:dyDescent="0.25">
      <c r="A396" s="18">
        <v>2021.07650273223</v>
      </c>
      <c r="B396" s="18">
        <v>-55</v>
      </c>
      <c r="C396" s="18">
        <v>-26.571428571428601</v>
      </c>
      <c r="D396" s="18">
        <v>-47.971428571428604</v>
      </c>
    </row>
    <row r="397" spans="1:4" x14ac:dyDescent="0.25">
      <c r="A397" s="18">
        <v>2021.0792349726601</v>
      </c>
      <c r="B397" s="18">
        <v>-55.285714285714299</v>
      </c>
      <c r="C397" s="18">
        <v>-26.428571428571399</v>
      </c>
      <c r="D397" s="18">
        <v>-47.542857142857102</v>
      </c>
    </row>
    <row r="398" spans="1:4" x14ac:dyDescent="0.25">
      <c r="A398" s="18">
        <v>2021.0819672130999</v>
      </c>
      <c r="B398" s="18">
        <v>-55.142857142857103</v>
      </c>
      <c r="C398" s="18">
        <v>-26</v>
      </c>
      <c r="D398" s="18">
        <v>-47.285714285714299</v>
      </c>
    </row>
    <row r="399" spans="1:4" x14ac:dyDescent="0.25">
      <c r="A399" s="18">
        <v>2021.08469945354</v>
      </c>
      <c r="B399" s="18">
        <v>-54.714285714285701</v>
      </c>
      <c r="C399" s="18">
        <v>-25.8571428571429</v>
      </c>
      <c r="D399" s="18">
        <v>-46.9428571428571</v>
      </c>
    </row>
    <row r="400" spans="1:4" x14ac:dyDescent="0.25">
      <c r="A400" s="18">
        <v>2021.0874316939801</v>
      </c>
      <c r="B400" s="18">
        <v>-54.857142857142897</v>
      </c>
      <c r="C400" s="18">
        <v>-26</v>
      </c>
      <c r="D400" s="18">
        <v>-46.657142857142901</v>
      </c>
    </row>
    <row r="401" spans="1:4" x14ac:dyDescent="0.25">
      <c r="A401" s="18">
        <v>2021.0901639344099</v>
      </c>
      <c r="B401" s="18">
        <v>-55.142857142857103</v>
      </c>
      <c r="C401" s="18">
        <v>-25.714285714285701</v>
      </c>
      <c r="D401" s="18">
        <v>-46.371428571428602</v>
      </c>
    </row>
    <row r="402" spans="1:4" x14ac:dyDescent="0.25">
      <c r="A402" s="18">
        <v>2021.09289617485</v>
      </c>
      <c r="B402" s="18">
        <v>-55.285714285714299</v>
      </c>
      <c r="C402" s="18">
        <v>-25</v>
      </c>
      <c r="D402" s="18">
        <v>-46.142857142857103</v>
      </c>
    </row>
    <row r="403" spans="1:4" x14ac:dyDescent="0.25">
      <c r="A403" s="18">
        <v>2021.0956284152901</v>
      </c>
      <c r="B403" s="18">
        <v>-54.285714285714299</v>
      </c>
      <c r="C403" s="18">
        <v>-24.571428571428601</v>
      </c>
      <c r="D403" s="18">
        <v>-45.742857142857098</v>
      </c>
    </row>
    <row r="404" spans="1:4" x14ac:dyDescent="0.25">
      <c r="A404" s="18">
        <v>2021.0983606557199</v>
      </c>
      <c r="B404" s="18">
        <v>-53.571428571428598</v>
      </c>
      <c r="C404" s="18">
        <v>-24.428571428571399</v>
      </c>
      <c r="D404" s="18">
        <v>-45.457142857142898</v>
      </c>
    </row>
    <row r="405" spans="1:4" x14ac:dyDescent="0.25">
      <c r="A405" s="18">
        <v>2021.10109289616</v>
      </c>
      <c r="B405" s="18">
        <v>-53.428571428571402</v>
      </c>
      <c r="C405" s="18">
        <v>-24.285714285714299</v>
      </c>
      <c r="D405" s="18">
        <v>-45.257142857142902</v>
      </c>
    </row>
    <row r="406" spans="1:4" x14ac:dyDescent="0.25">
      <c r="A406" s="18">
        <v>2021.1038251366001</v>
      </c>
      <c r="B406" s="18">
        <v>-56</v>
      </c>
      <c r="C406" s="18">
        <v>-24.8571428571429</v>
      </c>
      <c r="D406" s="18">
        <v>-45.657142857142901</v>
      </c>
    </row>
    <row r="407" spans="1:4" x14ac:dyDescent="0.25">
      <c r="A407" s="18">
        <v>2021.10655737704</v>
      </c>
      <c r="B407" s="18">
        <v>-57.285714285714299</v>
      </c>
      <c r="C407" s="18">
        <v>-24.428571428571399</v>
      </c>
      <c r="D407" s="18">
        <v>-45.914285714285697</v>
      </c>
    </row>
    <row r="408" spans="1:4" x14ac:dyDescent="0.25">
      <c r="A408" s="18">
        <v>2021.10928961747</v>
      </c>
      <c r="B408" s="18">
        <v>-57.285714285714299</v>
      </c>
      <c r="C408" s="18">
        <v>-24.285714285714299</v>
      </c>
      <c r="D408" s="18">
        <v>-46.0571428571429</v>
      </c>
    </row>
    <row r="409" spans="1:4" x14ac:dyDescent="0.25">
      <c r="A409" s="18">
        <v>2021.1120218579099</v>
      </c>
      <c r="B409" s="18">
        <v>-56.857142857142897</v>
      </c>
      <c r="C409" s="18">
        <v>-24.571428571428601</v>
      </c>
      <c r="D409" s="18">
        <v>-46.028571428571396</v>
      </c>
    </row>
    <row r="410" spans="1:4" x14ac:dyDescent="0.25">
      <c r="A410" s="18">
        <v>2021.11475409835</v>
      </c>
      <c r="B410" s="18">
        <v>-57</v>
      </c>
      <c r="C410" s="18">
        <v>-25</v>
      </c>
      <c r="D410" s="18">
        <v>-45.914285714285697</v>
      </c>
    </row>
    <row r="411" spans="1:4" x14ac:dyDescent="0.25">
      <c r="A411" s="18">
        <v>2021.1174863387801</v>
      </c>
      <c r="B411" s="18">
        <v>-57.142857142857103</v>
      </c>
      <c r="C411" s="18">
        <v>-25</v>
      </c>
      <c r="D411" s="18">
        <v>-45.914285714285697</v>
      </c>
    </row>
    <row r="412" spans="1:4" x14ac:dyDescent="0.25">
      <c r="A412" s="18">
        <v>2021.1202185792199</v>
      </c>
      <c r="B412" s="18">
        <v>-56.571428571428598</v>
      </c>
      <c r="C412" s="18">
        <v>-25.285714285714299</v>
      </c>
      <c r="D412" s="18">
        <v>-45.4</v>
      </c>
    </row>
    <row r="413" spans="1:4" x14ac:dyDescent="0.25">
      <c r="A413" s="18">
        <v>2021.12295081966</v>
      </c>
      <c r="B413" s="18">
        <v>-53.428571428571402</v>
      </c>
      <c r="C413" s="18">
        <v>-24.285714285714299</v>
      </c>
      <c r="D413" s="18">
        <v>-43.571428571428598</v>
      </c>
    </row>
    <row r="414" spans="1:4" x14ac:dyDescent="0.25">
      <c r="A414" s="18">
        <v>2021.1256830601001</v>
      </c>
      <c r="B414" s="18">
        <v>-52.857142857142897</v>
      </c>
      <c r="C414" s="18">
        <v>-25.428571428571399</v>
      </c>
      <c r="D414" s="18">
        <v>-42.971428571428604</v>
      </c>
    </row>
    <row r="415" spans="1:4" x14ac:dyDescent="0.25">
      <c r="A415" s="18">
        <v>2021.1284153005299</v>
      </c>
      <c r="B415" s="18">
        <v>-51.857142857142897</v>
      </c>
      <c r="C415" s="18">
        <v>-26.571428571428601</v>
      </c>
      <c r="D415" s="18">
        <v>-42.314285714285703</v>
      </c>
    </row>
    <row r="416" spans="1:4" x14ac:dyDescent="0.25">
      <c r="A416" s="18">
        <v>2021.13114754097</v>
      </c>
      <c r="B416" s="18">
        <v>-51.142857142857103</v>
      </c>
      <c r="C416" s="18">
        <v>-27.285714285714299</v>
      </c>
      <c r="D416" s="18">
        <v>-41.685714285714297</v>
      </c>
    </row>
    <row r="417" spans="1:4" x14ac:dyDescent="0.25">
      <c r="A417" s="18">
        <v>2021.1338797814101</v>
      </c>
      <c r="B417" s="18">
        <v>-51</v>
      </c>
      <c r="C417" s="18">
        <v>-28.285714285714299</v>
      </c>
      <c r="D417" s="18">
        <v>-41.428571428571402</v>
      </c>
    </row>
    <row r="418" spans="1:4" x14ac:dyDescent="0.25">
      <c r="A418" s="18">
        <v>2021.1366120218399</v>
      </c>
      <c r="B418" s="18">
        <v>-50.428571428571402</v>
      </c>
      <c r="C418" s="18">
        <v>-28.571428571428601</v>
      </c>
      <c r="D418" s="18">
        <v>-40.857142857142897</v>
      </c>
    </row>
    <row r="419" spans="1:4" x14ac:dyDescent="0.25">
      <c r="A419" s="18">
        <v>2021.13934426228</v>
      </c>
      <c r="B419" s="18">
        <v>-49.714285714285701</v>
      </c>
      <c r="C419" s="18">
        <v>-28</v>
      </c>
      <c r="D419" s="18">
        <v>-40.514285714285698</v>
      </c>
    </row>
    <row r="420" spans="1:4" x14ac:dyDescent="0.25">
      <c r="A420" s="18">
        <v>2021.1420765027201</v>
      </c>
      <c r="B420" s="18">
        <v>-47.857142857142897</v>
      </c>
      <c r="C420" s="18">
        <v>-27.285714285714299</v>
      </c>
      <c r="D420" s="18">
        <v>-40.171428571428599</v>
      </c>
    </row>
    <row r="421" spans="1:4" x14ac:dyDescent="0.25">
      <c r="A421" s="18">
        <v>2021.14480874316</v>
      </c>
      <c r="B421" s="18">
        <v>-45.285714285714299</v>
      </c>
      <c r="C421" s="18">
        <v>-25.571428571428601</v>
      </c>
      <c r="D421" s="18">
        <v>-39.828571428571401</v>
      </c>
    </row>
    <row r="422" spans="1:4" x14ac:dyDescent="0.25">
      <c r="A422" s="18">
        <v>2021.14754098359</v>
      </c>
      <c r="B422" s="18">
        <v>-43.857142857142897</v>
      </c>
      <c r="C422" s="18">
        <v>-23.428571428571399</v>
      </c>
      <c r="D422" s="18">
        <v>-39.485714285714302</v>
      </c>
    </row>
    <row r="423" spans="1:4" x14ac:dyDescent="0.25">
      <c r="A423" s="18">
        <v>2021.1502732240299</v>
      </c>
      <c r="B423" s="18">
        <v>-42.142857142857103</v>
      </c>
      <c r="C423" s="18">
        <v>-21.714285714285701</v>
      </c>
      <c r="D423" s="18">
        <v>-38.914285714285697</v>
      </c>
    </row>
    <row r="424" spans="1:4" x14ac:dyDescent="0.25">
      <c r="A424" s="18">
        <v>2021.15300546447</v>
      </c>
      <c r="B424" s="18">
        <v>-40.857142857142897</v>
      </c>
      <c r="C424" s="18">
        <v>-19.428571428571399</v>
      </c>
      <c r="D424" s="18">
        <v>-38.371428571428602</v>
      </c>
    </row>
    <row r="425" spans="1:4" x14ac:dyDescent="0.25">
      <c r="A425" s="18">
        <v>2021.1557377049</v>
      </c>
      <c r="B425" s="18">
        <v>-40.285714285714299</v>
      </c>
      <c r="C425" s="18">
        <v>-18.285714285714299</v>
      </c>
      <c r="D425" s="18">
        <v>-38.085714285714303</v>
      </c>
    </row>
    <row r="426" spans="1:4" x14ac:dyDescent="0.25">
      <c r="A426" s="18">
        <v>2021.1584699453399</v>
      </c>
      <c r="B426" s="18">
        <v>-40.285714285714299</v>
      </c>
      <c r="C426" s="18">
        <v>-17.714285714285701</v>
      </c>
      <c r="D426" s="18">
        <v>-37.971428571428604</v>
      </c>
    </row>
    <row r="427" spans="1:4" x14ac:dyDescent="0.25">
      <c r="A427" s="18">
        <v>2021.16120218578</v>
      </c>
      <c r="B427" s="18">
        <v>-41.142857142857103</v>
      </c>
      <c r="C427" s="18">
        <v>-17.285714285714299</v>
      </c>
      <c r="D427" s="18">
        <v>-37.742857142857098</v>
      </c>
    </row>
    <row r="428" spans="1:4" x14ac:dyDescent="0.25">
      <c r="A428" s="18">
        <v>2021.1639344262201</v>
      </c>
      <c r="B428" s="18">
        <v>-41.571428571428598</v>
      </c>
      <c r="C428" s="18">
        <v>-16.571428571428601</v>
      </c>
      <c r="D428" s="18">
        <v>-37.257142857142902</v>
      </c>
    </row>
    <row r="429" spans="1:4" x14ac:dyDescent="0.25">
      <c r="A429" s="18">
        <v>2021.1666666666499</v>
      </c>
      <c r="B429" s="18">
        <v>-41.857142857142897</v>
      </c>
      <c r="C429" s="18">
        <v>-16.285714285714299</v>
      </c>
      <c r="D429" s="18">
        <v>-36.857142857142897</v>
      </c>
    </row>
    <row r="430" spans="1:4" x14ac:dyDescent="0.25">
      <c r="A430" s="18">
        <v>2021.16939890709</v>
      </c>
      <c r="B430" s="18">
        <v>-41.857142857142897</v>
      </c>
      <c r="C430" s="18">
        <v>-15.8571428571429</v>
      </c>
      <c r="D430" s="18">
        <v>-36.628571428571398</v>
      </c>
    </row>
    <row r="431" spans="1:4" x14ac:dyDescent="0.25">
      <c r="A431" s="18">
        <v>2021.1721311475301</v>
      </c>
      <c r="B431" s="18">
        <v>-42</v>
      </c>
      <c r="C431" s="18">
        <v>-15.5714285714286</v>
      </c>
      <c r="D431" s="18">
        <v>-36.799999999999997</v>
      </c>
    </row>
    <row r="432" spans="1:4" x14ac:dyDescent="0.25">
      <c r="A432" s="18">
        <v>2021.1748633879599</v>
      </c>
      <c r="B432" s="18">
        <v>-41.571428571428598</v>
      </c>
      <c r="C432" s="18">
        <v>-15.285714285714301</v>
      </c>
      <c r="D432" s="18">
        <v>-36.771428571428601</v>
      </c>
    </row>
    <row r="433" spans="1:4" x14ac:dyDescent="0.25">
      <c r="A433" s="18">
        <v>2021.1775956284</v>
      </c>
      <c r="B433" s="18">
        <v>-41</v>
      </c>
      <c r="C433" s="18">
        <v>-15</v>
      </c>
      <c r="D433" s="18">
        <v>-36.657142857142901</v>
      </c>
    </row>
    <row r="434" spans="1:4" x14ac:dyDescent="0.25">
      <c r="A434" s="18">
        <v>2021.1803278688401</v>
      </c>
      <c r="B434" s="18">
        <v>-41.714285714285701</v>
      </c>
      <c r="C434" s="18">
        <v>-14.4285714285714</v>
      </c>
      <c r="D434" s="18">
        <v>-37.200000000000003</v>
      </c>
    </row>
    <row r="435" spans="1:4" x14ac:dyDescent="0.25">
      <c r="A435" s="18">
        <v>2021.1830601092799</v>
      </c>
      <c r="B435" s="18">
        <v>-41</v>
      </c>
      <c r="C435" s="18">
        <v>-14.285714285714301</v>
      </c>
      <c r="D435" s="18">
        <v>-37.142857142857103</v>
      </c>
    </row>
    <row r="436" spans="1:4" x14ac:dyDescent="0.25">
      <c r="A436" s="18">
        <v>2021.18579234971</v>
      </c>
      <c r="B436" s="18">
        <v>-41</v>
      </c>
      <c r="C436" s="18">
        <v>-14</v>
      </c>
      <c r="D436" s="18">
        <v>-37.514285714285698</v>
      </c>
    </row>
    <row r="437" spans="1:4" x14ac:dyDescent="0.25">
      <c r="A437" s="18">
        <v>2021.1885245901501</v>
      </c>
      <c r="B437" s="18">
        <v>-41.714285714285701</v>
      </c>
      <c r="C437" s="18">
        <v>-14.1428571428571</v>
      </c>
      <c r="D437" s="18">
        <v>-37.685714285714297</v>
      </c>
    </row>
    <row r="438" spans="1:4" x14ac:dyDescent="0.25">
      <c r="A438" s="18">
        <v>2021.19125683059</v>
      </c>
      <c r="B438" s="18">
        <v>-42.285714285714299</v>
      </c>
      <c r="C438" s="18">
        <v>-14</v>
      </c>
      <c r="D438" s="18">
        <v>-37.685714285714297</v>
      </c>
    </row>
    <row r="439" spans="1:4" x14ac:dyDescent="0.25">
      <c r="A439" s="18">
        <v>2021.19398907102</v>
      </c>
      <c r="B439" s="18">
        <v>-43</v>
      </c>
      <c r="C439" s="18">
        <v>-13.714285714285699</v>
      </c>
      <c r="D439" s="18">
        <v>-37.685714285714297</v>
      </c>
    </row>
    <row r="440" spans="1:4" x14ac:dyDescent="0.25">
      <c r="A440" s="18">
        <v>2021.1967213114599</v>
      </c>
      <c r="B440" s="18">
        <v>-43.857142857142897</v>
      </c>
      <c r="C440" s="18">
        <v>-13.285714285714301</v>
      </c>
      <c r="D440" s="18">
        <v>-37.714285714285701</v>
      </c>
    </row>
    <row r="441" spans="1:4" x14ac:dyDescent="0.25">
      <c r="A441" s="18">
        <v>2021.1994535519</v>
      </c>
      <c r="B441" s="18">
        <v>-44.142857142857103</v>
      </c>
      <c r="C441" s="18">
        <v>-13.1428571428571</v>
      </c>
      <c r="D441" s="18">
        <v>-38.200000000000003</v>
      </c>
    </row>
    <row r="442" spans="1:4" x14ac:dyDescent="0.25">
      <c r="A442" s="18">
        <v>2021.2021857923401</v>
      </c>
      <c r="B442" s="18">
        <v>-44.428571428571402</v>
      </c>
      <c r="C442" s="18">
        <v>-12.8571428571429</v>
      </c>
      <c r="D442" s="18">
        <v>-38.714285714285701</v>
      </c>
    </row>
    <row r="443" spans="1:4" x14ac:dyDescent="0.25">
      <c r="A443" s="18">
        <v>2021.2049180327699</v>
      </c>
      <c r="B443" s="18">
        <v>-44.142857142857103</v>
      </c>
      <c r="C443" s="18">
        <v>-12.4285714285714</v>
      </c>
      <c r="D443" s="18">
        <v>-38.9428571428571</v>
      </c>
    </row>
    <row r="444" spans="1:4" x14ac:dyDescent="0.25">
      <c r="A444" s="18">
        <v>2021.20765027321</v>
      </c>
      <c r="B444" s="18">
        <v>-42</v>
      </c>
      <c r="C444" s="18">
        <v>-11.1428571428571</v>
      </c>
      <c r="D444" s="18">
        <v>-39.285714285714299</v>
      </c>
    </row>
    <row r="445" spans="1:4" x14ac:dyDescent="0.25">
      <c r="A445" s="18">
        <v>2021.2103825136501</v>
      </c>
      <c r="B445" s="18">
        <v>-41.285714285714299</v>
      </c>
      <c r="C445" s="18">
        <v>-10.5714285714286</v>
      </c>
      <c r="D445" s="18">
        <v>-39.285714285714299</v>
      </c>
    </row>
    <row r="446" spans="1:4" x14ac:dyDescent="0.25">
      <c r="A446" s="18">
        <v>2021.2131147540799</v>
      </c>
      <c r="B446" s="18">
        <v>-40.285714285714299</v>
      </c>
      <c r="C446" s="18">
        <v>-10</v>
      </c>
      <c r="D446" s="18">
        <v>-39.371428571428602</v>
      </c>
    </row>
    <row r="447" spans="1:4" x14ac:dyDescent="0.25">
      <c r="A447" s="18">
        <v>2021.21584699452</v>
      </c>
      <c r="B447" s="18">
        <v>-39.142857142857103</v>
      </c>
      <c r="C447" s="18">
        <v>-9.4285714285714306</v>
      </c>
      <c r="D447" s="18">
        <v>-39.542857142857201</v>
      </c>
    </row>
    <row r="448" spans="1:4" x14ac:dyDescent="0.25">
      <c r="A448" s="18">
        <v>2021.2185792349601</v>
      </c>
      <c r="B448" s="18">
        <v>-38.571428571428598</v>
      </c>
      <c r="C448" s="18">
        <v>-8.4285714285714306</v>
      </c>
      <c r="D448" s="18">
        <v>-39.857142857142897</v>
      </c>
    </row>
    <row r="449" spans="1:4" x14ac:dyDescent="0.25">
      <c r="A449" s="18">
        <v>2021.2213114753999</v>
      </c>
      <c r="B449" s="18">
        <v>-38</v>
      </c>
      <c r="C449" s="18">
        <v>-7.71428571428571</v>
      </c>
      <c r="D449" s="18">
        <v>-39.628571428571398</v>
      </c>
    </row>
    <row r="450" spans="1:4" x14ac:dyDescent="0.25">
      <c r="A450" s="18">
        <v>2021.22404371583</v>
      </c>
      <c r="B450" s="18">
        <v>-37.428571428571402</v>
      </c>
      <c r="C450" s="18">
        <v>-7.4285714285714297</v>
      </c>
      <c r="D450" s="18">
        <v>-39.285714285714299</v>
      </c>
    </row>
    <row r="451" spans="1:4" x14ac:dyDescent="0.25">
      <c r="A451" s="18">
        <v>2021.2267759562701</v>
      </c>
      <c r="B451" s="18">
        <v>-38.285714285714299</v>
      </c>
      <c r="C451" s="18">
        <v>-8.1428571428571406</v>
      </c>
      <c r="D451" s="18">
        <v>-38.571428571428598</v>
      </c>
    </row>
    <row r="452" spans="1:4" x14ac:dyDescent="0.25">
      <c r="A452" s="18">
        <v>2021.22950819671</v>
      </c>
      <c r="B452" s="18">
        <v>-37.571428571428598</v>
      </c>
      <c r="C452" s="18">
        <v>-8.1428571428571406</v>
      </c>
      <c r="D452" s="18">
        <v>-38</v>
      </c>
    </row>
    <row r="453" spans="1:4" x14ac:dyDescent="0.25">
      <c r="A453" s="18">
        <v>2021.23224043714</v>
      </c>
      <c r="B453" s="18">
        <v>-37.285714285714299</v>
      </c>
      <c r="C453" s="18">
        <v>-8.1428571428571406</v>
      </c>
      <c r="D453" s="18">
        <v>-37.514285714285698</v>
      </c>
    </row>
    <row r="454" spans="1:4" x14ac:dyDescent="0.25">
      <c r="A454" s="18">
        <v>2021.2349726775799</v>
      </c>
      <c r="B454" s="18">
        <v>-37.428571428571402</v>
      </c>
      <c r="C454" s="18">
        <v>-8.4285714285714306</v>
      </c>
      <c r="D454" s="18">
        <v>-37.799999999999997</v>
      </c>
    </row>
    <row r="455" spans="1:4" x14ac:dyDescent="0.25">
      <c r="A455" s="18">
        <v>2021.23770491802</v>
      </c>
      <c r="B455" s="18">
        <v>-37.571428571428598</v>
      </c>
      <c r="C455" s="18">
        <v>-9</v>
      </c>
      <c r="D455" s="18">
        <v>-37.171428571428599</v>
      </c>
    </row>
    <row r="456" spans="1:4" x14ac:dyDescent="0.25">
      <c r="A456" s="18">
        <v>2021.2404371584601</v>
      </c>
      <c r="B456" s="18">
        <v>-36.714285714285701</v>
      </c>
      <c r="C456" s="18">
        <v>-8.8571428571428594</v>
      </c>
      <c r="D456" s="18">
        <v>-36.685714285714297</v>
      </c>
    </row>
    <row r="457" spans="1:4" x14ac:dyDescent="0.25">
      <c r="A457" s="18">
        <v>2021.2431693988899</v>
      </c>
      <c r="B457" s="18">
        <v>-35.428571428571402</v>
      </c>
      <c r="C457" s="18">
        <v>-8.5714285714285694</v>
      </c>
      <c r="D457" s="18">
        <v>-35.8857142857143</v>
      </c>
    </row>
    <row r="458" spans="1:4" x14ac:dyDescent="0.25">
      <c r="A458" s="18">
        <v>2021.24590163933</v>
      </c>
      <c r="B458" s="18">
        <v>-34.285714285714299</v>
      </c>
      <c r="C458" s="18">
        <v>-8.1428571428571406</v>
      </c>
      <c r="D458" s="18">
        <v>-35.200000000000003</v>
      </c>
    </row>
    <row r="459" spans="1:4" x14ac:dyDescent="0.25">
      <c r="A459" s="18">
        <v>2021.2486338797701</v>
      </c>
      <c r="B459" s="18">
        <v>-33.571428571428598</v>
      </c>
      <c r="C459" s="18">
        <v>-7.28571428571429</v>
      </c>
      <c r="D459" s="18">
        <v>-34.542857142857102</v>
      </c>
    </row>
    <row r="460" spans="1:4" x14ac:dyDescent="0.25">
      <c r="A460" s="18">
        <v>2021.2513661201999</v>
      </c>
      <c r="B460" s="18">
        <v>-33.285714285714299</v>
      </c>
      <c r="C460" s="18">
        <v>-6.71428571428571</v>
      </c>
      <c r="D460" s="18">
        <v>-36.1142857142857</v>
      </c>
    </row>
    <row r="461" spans="1:4" x14ac:dyDescent="0.25">
      <c r="A461" s="18">
        <v>2021.25409836064</v>
      </c>
      <c r="B461" s="18">
        <v>-32.428571428571402</v>
      </c>
      <c r="C461" s="18">
        <v>-6.4285714285714297</v>
      </c>
      <c r="D461" s="18">
        <v>-35.685714285714297</v>
      </c>
    </row>
    <row r="462" spans="1:4" x14ac:dyDescent="0.25">
      <c r="A462" s="18">
        <v>2021.2568306010801</v>
      </c>
      <c r="B462" s="18">
        <v>-33.857142857142897</v>
      </c>
      <c r="C462" s="18">
        <v>-9.28571428571429</v>
      </c>
      <c r="D462" s="18">
        <v>-36.4</v>
      </c>
    </row>
    <row r="463" spans="1:4" x14ac:dyDescent="0.25">
      <c r="A463" s="18">
        <v>2021.2595628415199</v>
      </c>
      <c r="B463" s="18">
        <v>-37.285714285714299</v>
      </c>
      <c r="C463" s="18">
        <v>-9</v>
      </c>
      <c r="D463" s="18">
        <v>-40.685714285714297</v>
      </c>
    </row>
    <row r="464" spans="1:4" x14ac:dyDescent="0.25">
      <c r="A464" s="18">
        <v>2021.26229508195</v>
      </c>
      <c r="B464" s="18">
        <v>-39.714285714285701</v>
      </c>
      <c r="C464" s="18">
        <v>-8.8571428571428594</v>
      </c>
      <c r="D464" s="18">
        <v>-41.771428571428601</v>
      </c>
    </row>
    <row r="465" spans="1:4" x14ac:dyDescent="0.25">
      <c r="A465" s="18">
        <v>2021.2650273223901</v>
      </c>
      <c r="B465" s="18">
        <v>-42.285714285714299</v>
      </c>
      <c r="C465" s="18">
        <v>-8.5714285714285694</v>
      </c>
      <c r="D465" s="18">
        <v>-43.4</v>
      </c>
    </row>
    <row r="466" spans="1:4" x14ac:dyDescent="0.25">
      <c r="A466" s="18">
        <v>2021.26775956283</v>
      </c>
      <c r="B466" s="18">
        <v>-43.285714285714299</v>
      </c>
      <c r="C466" s="18">
        <v>-8.8571428571428594</v>
      </c>
      <c r="D466" s="18">
        <v>-44.4</v>
      </c>
    </row>
    <row r="467" spans="1:4" x14ac:dyDescent="0.25">
      <c r="A467" s="18">
        <v>2021.27049180326</v>
      </c>
      <c r="B467" s="18">
        <v>-43.714285714285701</v>
      </c>
      <c r="C467" s="18">
        <v>-9.4285714285714306</v>
      </c>
      <c r="D467" s="18">
        <v>-43.314285714285703</v>
      </c>
    </row>
    <row r="468" spans="1:4" x14ac:dyDescent="0.25">
      <c r="A468" s="18">
        <v>2021.2732240437001</v>
      </c>
      <c r="B468" s="18">
        <v>-45</v>
      </c>
      <c r="C468" s="18">
        <v>-9.5714285714285694</v>
      </c>
      <c r="D468" s="18">
        <v>-44.0571428571429</v>
      </c>
    </row>
    <row r="469" spans="1:4" x14ac:dyDescent="0.25">
      <c r="A469" s="18">
        <v>2021.27595628414</v>
      </c>
      <c r="B469" s="18">
        <v>-43.142857142857103</v>
      </c>
      <c r="C469" s="18">
        <v>-6.4285714285714297</v>
      </c>
      <c r="D469" s="18">
        <v>-44.0571428571429</v>
      </c>
    </row>
    <row r="470" spans="1:4" x14ac:dyDescent="0.25">
      <c r="A470" s="18">
        <v>2021.27868852458</v>
      </c>
      <c r="B470" s="18">
        <v>-40.428571428571402</v>
      </c>
      <c r="C470" s="18">
        <v>-6.8571428571428603</v>
      </c>
      <c r="D470" s="18">
        <v>-40.142857142857103</v>
      </c>
    </row>
    <row r="471" spans="1:4" x14ac:dyDescent="0.25">
      <c r="A471" s="18">
        <v>2021.2814207650099</v>
      </c>
      <c r="B471" s="18">
        <v>-39</v>
      </c>
      <c r="C471" s="18">
        <v>-7.1428571428571397</v>
      </c>
      <c r="D471" s="18">
        <v>-39.742857142857098</v>
      </c>
    </row>
    <row r="472" spans="1:4" x14ac:dyDescent="0.25">
      <c r="A472" s="18">
        <v>2021.28415300545</v>
      </c>
      <c r="B472" s="18">
        <v>-37.857142857142897</v>
      </c>
      <c r="C472" s="18">
        <v>-7.5714285714285703</v>
      </c>
      <c r="D472" s="18">
        <v>-39.257142857142902</v>
      </c>
    </row>
    <row r="473" spans="1:4" x14ac:dyDescent="0.25">
      <c r="A473" s="18">
        <v>2021.2868852458901</v>
      </c>
      <c r="B473" s="18">
        <v>-37.428571428571402</v>
      </c>
      <c r="C473" s="18">
        <v>-8.1428571428571406</v>
      </c>
      <c r="D473" s="18">
        <v>-39.285714285714299</v>
      </c>
    </row>
    <row r="474" spans="1:4" x14ac:dyDescent="0.25">
      <c r="A474" s="18">
        <v>2021.2896174863199</v>
      </c>
      <c r="B474" s="18">
        <v>-37</v>
      </c>
      <c r="C474" s="18">
        <v>-8.28571428571429</v>
      </c>
      <c r="D474" s="18">
        <v>-39.200000000000003</v>
      </c>
    </row>
    <row r="475" spans="1:4" x14ac:dyDescent="0.25">
      <c r="A475" s="18">
        <v>2021.29234972676</v>
      </c>
      <c r="B475" s="18">
        <v>-35.714285714285701</v>
      </c>
      <c r="C475" s="18">
        <v>-8.4285714285714306</v>
      </c>
      <c r="D475" s="18">
        <v>-38.6</v>
      </c>
    </row>
    <row r="476" spans="1:4" x14ac:dyDescent="0.25">
      <c r="A476" s="18">
        <v>2021.2950819672001</v>
      </c>
      <c r="B476" s="18">
        <v>-34.428571428571402</v>
      </c>
      <c r="C476" s="18">
        <v>-8.28571428571429</v>
      </c>
      <c r="D476" s="18">
        <v>-37.771428571428601</v>
      </c>
    </row>
    <row r="477" spans="1:4" x14ac:dyDescent="0.25">
      <c r="A477" s="18">
        <v>2021.2978142076299</v>
      </c>
      <c r="B477" s="18">
        <v>-34</v>
      </c>
      <c r="C477" s="18">
        <v>-8.4285714285714306</v>
      </c>
      <c r="D477" s="18">
        <v>-37.714285714285701</v>
      </c>
    </row>
    <row r="478" spans="1:4" x14ac:dyDescent="0.25">
      <c r="A478" s="18">
        <v>2021.30054644807</v>
      </c>
      <c r="B478" s="18">
        <v>-33.142857142857103</v>
      </c>
      <c r="C478" s="18">
        <v>-8.4285714285714306</v>
      </c>
      <c r="D478" s="18">
        <v>-37.485714285714302</v>
      </c>
    </row>
    <row r="479" spans="1:4" x14ac:dyDescent="0.25">
      <c r="A479" s="18">
        <v>2021.3032786885101</v>
      </c>
      <c r="B479" s="18">
        <v>-32.571428571428598</v>
      </c>
      <c r="C479" s="18">
        <v>-8.71428571428571</v>
      </c>
      <c r="D479" s="18">
        <v>-37.257142857142902</v>
      </c>
    </row>
    <row r="480" spans="1:4" x14ac:dyDescent="0.25">
      <c r="A480" s="18">
        <v>2021.3060109289499</v>
      </c>
      <c r="B480" s="18">
        <v>-32.142857142857103</v>
      </c>
      <c r="C480" s="18">
        <v>-8.5714285714285694</v>
      </c>
      <c r="D480" s="18">
        <v>-37.085714285714303</v>
      </c>
    </row>
    <row r="481" spans="1:4" x14ac:dyDescent="0.25">
      <c r="A481" s="18">
        <v>2021.30874316938</v>
      </c>
      <c r="B481" s="18">
        <v>-31.714285714285701</v>
      </c>
      <c r="C481" s="18">
        <v>-8.5714285714285694</v>
      </c>
      <c r="D481" s="18">
        <v>-36.742857142857098</v>
      </c>
    </row>
    <row r="482" spans="1:4" x14ac:dyDescent="0.25">
      <c r="A482" s="18">
        <v>2021.3114754098201</v>
      </c>
      <c r="B482" s="18">
        <v>-31.571428571428601</v>
      </c>
      <c r="C482" s="18">
        <v>-8.71428571428571</v>
      </c>
      <c r="D482" s="18">
        <v>-36.457142857142898</v>
      </c>
    </row>
    <row r="483" spans="1:4" x14ac:dyDescent="0.25">
      <c r="A483" s="18">
        <v>2021.31420765026</v>
      </c>
      <c r="B483" s="18">
        <v>-31.428571428571399</v>
      </c>
      <c r="C483" s="18">
        <v>-8.8571428571428594</v>
      </c>
      <c r="D483" s="18">
        <v>-35.9428571428571</v>
      </c>
    </row>
    <row r="484" spans="1:4" x14ac:dyDescent="0.25">
      <c r="A484" s="18">
        <v>2021.31693989069</v>
      </c>
      <c r="B484" s="18">
        <v>-28.8571428571429</v>
      </c>
      <c r="C484" s="18">
        <v>-8.71428571428571</v>
      </c>
      <c r="D484" s="18">
        <v>-35.4</v>
      </c>
    </row>
    <row r="485" spans="1:4" x14ac:dyDescent="0.25">
      <c r="A485" s="18">
        <v>2021.3196721311299</v>
      </c>
      <c r="B485" s="18">
        <v>-28.1428571428571</v>
      </c>
      <c r="C485" s="18">
        <v>-8.71428571428571</v>
      </c>
      <c r="D485" s="18">
        <v>-35</v>
      </c>
    </row>
    <row r="486" spans="1:4" x14ac:dyDescent="0.25">
      <c r="A486" s="18">
        <v>2021.32240437157</v>
      </c>
      <c r="B486" s="18">
        <v>-25.571428571428601</v>
      </c>
      <c r="C486" s="18">
        <v>-8.4285714285714306</v>
      </c>
      <c r="D486" s="18">
        <v>-34.314285714285703</v>
      </c>
    </row>
    <row r="487" spans="1:4" x14ac:dyDescent="0.25">
      <c r="A487" s="18">
        <v>2021.3251366120101</v>
      </c>
      <c r="B487" s="18">
        <v>-25</v>
      </c>
      <c r="C487" s="18">
        <v>-8.28571428571429</v>
      </c>
      <c r="D487" s="18">
        <v>-33.828571428571401</v>
      </c>
    </row>
    <row r="488" spans="1:4" x14ac:dyDescent="0.25">
      <c r="A488" s="18">
        <v>2021.3278688524399</v>
      </c>
      <c r="B488" s="18">
        <v>-24</v>
      </c>
      <c r="C488" s="18">
        <v>-7.8571428571428603</v>
      </c>
      <c r="D488" s="18">
        <v>-32.771428571428601</v>
      </c>
    </row>
    <row r="489" spans="1:4" x14ac:dyDescent="0.25">
      <c r="A489" s="18">
        <v>2021.33060109288</v>
      </c>
      <c r="B489" s="18">
        <v>-22</v>
      </c>
      <c r="C489" s="18">
        <v>-7.4285714285714297</v>
      </c>
      <c r="D489" s="18">
        <v>-35.371428571428602</v>
      </c>
    </row>
    <row r="490" spans="1:4" x14ac:dyDescent="0.25">
      <c r="A490" s="18">
        <v>2021.3333333333201</v>
      </c>
      <c r="B490" s="18">
        <v>-20.428571428571399</v>
      </c>
      <c r="C490" s="18">
        <v>-7.1428571428571397</v>
      </c>
      <c r="D490" s="18">
        <v>-34.171428571428599</v>
      </c>
    </row>
    <row r="491" spans="1:4" x14ac:dyDescent="0.25">
      <c r="A491" s="18">
        <v>2021.3360655737499</v>
      </c>
      <c r="B491" s="18">
        <v>-19.571428571428601</v>
      </c>
      <c r="C491" s="18">
        <v>-7</v>
      </c>
      <c r="D491" s="18">
        <v>-33.085714285714303</v>
      </c>
    </row>
    <row r="492" spans="1:4" x14ac:dyDescent="0.25">
      <c r="A492" s="18">
        <v>2021.33879781419</v>
      </c>
      <c r="B492" s="18">
        <v>-19.714285714285701</v>
      </c>
      <c r="C492" s="18">
        <v>-6.8571428571428603</v>
      </c>
      <c r="D492" s="18">
        <v>-32.771428571428601</v>
      </c>
    </row>
    <row r="493" spans="1:4" x14ac:dyDescent="0.25">
      <c r="A493" s="18">
        <v>2021.3415300546301</v>
      </c>
      <c r="B493" s="18">
        <v>-19.8571428571429</v>
      </c>
      <c r="C493" s="18">
        <v>-6.4285714285714297</v>
      </c>
      <c r="D493" s="18">
        <v>-32.514285714285698</v>
      </c>
    </row>
    <row r="494" spans="1:4" x14ac:dyDescent="0.25">
      <c r="A494" s="18">
        <v>2021.3442622950699</v>
      </c>
      <c r="B494" s="18">
        <v>-18</v>
      </c>
      <c r="C494" s="18">
        <v>-6.1428571428571397</v>
      </c>
      <c r="D494" s="18">
        <v>-32.028571428571396</v>
      </c>
    </row>
    <row r="495" spans="1:4" x14ac:dyDescent="0.25">
      <c r="A495" s="18">
        <v>2021.3469945355</v>
      </c>
      <c r="B495" s="18">
        <v>-17</v>
      </c>
      <c r="C495" s="18">
        <v>-6</v>
      </c>
      <c r="D495" s="18">
        <v>-32.028571428571396</v>
      </c>
    </row>
    <row r="496" spans="1:4" x14ac:dyDescent="0.25">
      <c r="A496" s="18">
        <v>2021.3497267759401</v>
      </c>
      <c r="B496" s="18">
        <v>-17.714285714285701</v>
      </c>
      <c r="C496" s="18">
        <v>-5.5714285714285703</v>
      </c>
      <c r="D496" s="18">
        <v>-28.0571428571429</v>
      </c>
    </row>
    <row r="497" spans="1:4" x14ac:dyDescent="0.25">
      <c r="A497" s="18">
        <v>2021.35245901638</v>
      </c>
      <c r="B497" s="18">
        <v>-17.571428571428601</v>
      </c>
      <c r="C497" s="18">
        <v>-5.28571428571429</v>
      </c>
      <c r="D497" s="18">
        <v>-27.0857142857143</v>
      </c>
    </row>
    <row r="498" spans="1:4" x14ac:dyDescent="0.25">
      <c r="A498" s="18">
        <v>2021.35519125681</v>
      </c>
      <c r="B498" s="18">
        <v>-18.571428571428601</v>
      </c>
      <c r="C498" s="18">
        <v>-5.4285714285714297</v>
      </c>
      <c r="D498" s="18">
        <v>-27.2</v>
      </c>
    </row>
    <row r="499" spans="1:4" x14ac:dyDescent="0.25">
      <c r="A499" s="18">
        <v>2021.3579234972501</v>
      </c>
      <c r="B499" s="18">
        <v>-17.285714285714299</v>
      </c>
      <c r="C499" s="18">
        <v>-5.5714285714285703</v>
      </c>
      <c r="D499" s="18">
        <v>-26.628571428571401</v>
      </c>
    </row>
    <row r="500" spans="1:4" x14ac:dyDescent="0.25">
      <c r="A500" s="18">
        <v>2021.36065573769</v>
      </c>
      <c r="B500" s="18">
        <v>-16.1428571428571</v>
      </c>
      <c r="C500" s="18">
        <v>-5.8571428571428603</v>
      </c>
      <c r="D500" s="18">
        <v>-25.171428571428599</v>
      </c>
    </row>
    <row r="501" spans="1:4" x14ac:dyDescent="0.25">
      <c r="A501" s="18">
        <v>2021.36338797813</v>
      </c>
      <c r="B501" s="18">
        <v>-15.8571428571429</v>
      </c>
      <c r="C501" s="18">
        <v>-5.71428571428571</v>
      </c>
      <c r="D501" s="18">
        <v>-26.4</v>
      </c>
    </row>
    <row r="502" spans="1:4" x14ac:dyDescent="0.25">
      <c r="A502" s="18">
        <v>2021.3661202185599</v>
      </c>
      <c r="B502" s="18">
        <v>-14.714285714285699</v>
      </c>
      <c r="C502" s="18">
        <v>-5.71428571428571</v>
      </c>
      <c r="D502" s="18">
        <v>-25.457142857142902</v>
      </c>
    </row>
    <row r="503" spans="1:4" x14ac:dyDescent="0.25">
      <c r="A503" s="18">
        <v>2021.368852459</v>
      </c>
      <c r="B503" s="18">
        <v>-14.4285714285714</v>
      </c>
      <c r="C503" s="18">
        <v>-6.1428571428571397</v>
      </c>
      <c r="D503" s="18">
        <v>-25.542857142857098</v>
      </c>
    </row>
    <row r="504" spans="1:4" x14ac:dyDescent="0.25">
      <c r="A504" s="18">
        <v>2021.3715846994401</v>
      </c>
      <c r="B504" s="18">
        <v>-14.8571428571429</v>
      </c>
      <c r="C504" s="18">
        <v>-6.4285714285714297</v>
      </c>
      <c r="D504" s="18">
        <v>-26.6</v>
      </c>
    </row>
    <row r="505" spans="1:4" x14ac:dyDescent="0.25">
      <c r="A505" s="18">
        <v>2021.3743169398699</v>
      </c>
      <c r="B505" s="18">
        <v>-15.4285714285714</v>
      </c>
      <c r="C505" s="18">
        <v>-6.1428571428571397</v>
      </c>
      <c r="D505" s="18">
        <v>-26.514285714285698</v>
      </c>
    </row>
    <row r="506" spans="1:4" x14ac:dyDescent="0.25">
      <c r="A506" s="18">
        <v>2021.37704918031</v>
      </c>
      <c r="B506" s="18">
        <v>-15.4285714285714</v>
      </c>
      <c r="C506" s="18">
        <v>-5.8571428571428603</v>
      </c>
      <c r="D506" s="18">
        <v>-26.2</v>
      </c>
    </row>
    <row r="507" spans="1:4" x14ac:dyDescent="0.25">
      <c r="A507" s="18">
        <v>2021.3797814207501</v>
      </c>
      <c r="B507" s="18">
        <v>-17.285714285714299</v>
      </c>
      <c r="C507" s="18">
        <v>-5.5714285714285703</v>
      </c>
      <c r="D507" s="18">
        <v>-26.257142857142899</v>
      </c>
    </row>
    <row r="508" spans="1:4" x14ac:dyDescent="0.25">
      <c r="A508" s="18">
        <v>2021.3825136611899</v>
      </c>
      <c r="B508" s="18">
        <v>-17.1428571428571</v>
      </c>
      <c r="C508" s="18">
        <v>-5.4285714285714297</v>
      </c>
      <c r="D508" s="18">
        <v>-23.285714285714299</v>
      </c>
    </row>
    <row r="509" spans="1:4" x14ac:dyDescent="0.25">
      <c r="A509" s="18">
        <v>2021.38524590162</v>
      </c>
      <c r="B509" s="18">
        <v>-18.571428571428601</v>
      </c>
      <c r="C509" s="18">
        <v>-5.4285714285714297</v>
      </c>
      <c r="D509" s="18">
        <v>-23</v>
      </c>
    </row>
    <row r="510" spans="1:4" x14ac:dyDescent="0.25">
      <c r="A510" s="18">
        <v>2021.3879781420601</v>
      </c>
      <c r="B510" s="18">
        <v>-18.428571428571399</v>
      </c>
      <c r="C510" s="18">
        <v>-5.5714285714285703</v>
      </c>
      <c r="D510" s="18">
        <v>-22.0285714285714</v>
      </c>
    </row>
    <row r="511" spans="1:4" x14ac:dyDescent="0.25">
      <c r="A511" s="18">
        <v>2021.3907103824999</v>
      </c>
      <c r="B511" s="18">
        <v>-18.1428571428571</v>
      </c>
      <c r="C511" s="18">
        <v>-5.5714285714285703</v>
      </c>
      <c r="D511" s="18">
        <v>-20.0285714285714</v>
      </c>
    </row>
    <row r="512" spans="1:4" x14ac:dyDescent="0.25">
      <c r="A512" s="18">
        <v>2021.39344262293</v>
      </c>
      <c r="B512" s="18">
        <v>-17.1428571428571</v>
      </c>
      <c r="C512" s="18">
        <v>-5.4285714285714297</v>
      </c>
      <c r="D512" s="18">
        <v>-21.342857142857099</v>
      </c>
    </row>
    <row r="513" spans="1:4" x14ac:dyDescent="0.25">
      <c r="A513" s="18">
        <v>2021.3961748633701</v>
      </c>
      <c r="B513" s="18">
        <v>-17.1428571428571</v>
      </c>
      <c r="C513" s="18">
        <v>-5.1428571428571397</v>
      </c>
      <c r="D513" s="18">
        <v>-20.571428571428601</v>
      </c>
    </row>
    <row r="514" spans="1:4" x14ac:dyDescent="0.25">
      <c r="A514" s="18">
        <v>2021.39890710381</v>
      </c>
      <c r="B514" s="18">
        <v>-16.571428571428601</v>
      </c>
      <c r="C514" s="18">
        <v>-4.8571428571428603</v>
      </c>
      <c r="D514" s="18">
        <v>-20.428571428571399</v>
      </c>
    </row>
    <row r="515" spans="1:4" x14ac:dyDescent="0.25">
      <c r="A515" s="18">
        <v>2021.40163934425</v>
      </c>
      <c r="B515" s="18">
        <v>-17.1428571428571</v>
      </c>
      <c r="C515" s="18">
        <v>-4.5714285714285703</v>
      </c>
      <c r="D515" s="18">
        <v>-20.285714285714299</v>
      </c>
    </row>
    <row r="516" spans="1:4" x14ac:dyDescent="0.25">
      <c r="A516" s="18">
        <v>2021.4043715846799</v>
      </c>
      <c r="B516" s="18">
        <v>-15.5714285714286</v>
      </c>
      <c r="C516" s="18">
        <v>-4.28571428571429</v>
      </c>
      <c r="D516" s="18">
        <v>-19.285714285714299</v>
      </c>
    </row>
    <row r="517" spans="1:4" x14ac:dyDescent="0.25">
      <c r="A517" s="18">
        <v>2021.40710382512</v>
      </c>
      <c r="B517" s="18">
        <v>-13.714285714285699</v>
      </c>
      <c r="C517" s="18">
        <v>-4.28571428571429</v>
      </c>
      <c r="D517" s="18">
        <v>-18</v>
      </c>
    </row>
    <row r="518" spans="1:4" x14ac:dyDescent="0.25">
      <c r="A518" s="18">
        <v>2021.4098360655601</v>
      </c>
      <c r="B518" s="18">
        <v>-9.4285714285714306</v>
      </c>
      <c r="C518" s="18">
        <v>-4.1428571428571397</v>
      </c>
      <c r="D518" s="18">
        <v>-16.371428571428599</v>
      </c>
    </row>
    <row r="519" spans="1:4" x14ac:dyDescent="0.25">
      <c r="A519" s="18">
        <v>2021.4125683059899</v>
      </c>
      <c r="B519" s="18">
        <v>-7.4285714285714297</v>
      </c>
      <c r="C519" s="18">
        <v>-4.4285714285714297</v>
      </c>
      <c r="D519" s="18">
        <v>-12.5428571428571</v>
      </c>
    </row>
    <row r="520" spans="1:4" x14ac:dyDescent="0.25">
      <c r="A520" s="18">
        <v>2021.41530054643</v>
      </c>
      <c r="B520" s="18">
        <v>-5</v>
      </c>
      <c r="C520" s="18">
        <v>-4.28571428571429</v>
      </c>
      <c r="D520" s="18">
        <v>-10.685714285714299</v>
      </c>
    </row>
    <row r="521" spans="1:4" x14ac:dyDescent="0.25">
      <c r="A521" s="18">
        <v>2021.4180327868701</v>
      </c>
      <c r="B521" s="18">
        <v>-2.8571428571428599</v>
      </c>
      <c r="C521" s="18">
        <v>-4.28571428571429</v>
      </c>
      <c r="D521" s="18">
        <v>-9.0571428571428605</v>
      </c>
    </row>
    <row r="522" spans="1:4" x14ac:dyDescent="0.25">
      <c r="A522" s="18">
        <v>2021.4207650273099</v>
      </c>
      <c r="B522" s="18">
        <v>-1.71428571428571</v>
      </c>
      <c r="C522" s="18">
        <v>-4.4285714285714297</v>
      </c>
      <c r="D522" s="18">
        <v>-8.7714285714285705</v>
      </c>
    </row>
    <row r="523" spans="1:4" x14ac:dyDescent="0.25">
      <c r="A523" s="18">
        <v>2021.42349726774</v>
      </c>
      <c r="B523" s="18">
        <v>-2</v>
      </c>
      <c r="C523" s="18">
        <v>-4.4285714285714297</v>
      </c>
      <c r="D523" s="18">
        <v>-8.5428571428571392</v>
      </c>
    </row>
    <row r="524" spans="1:4" x14ac:dyDescent="0.25">
      <c r="A524" s="18">
        <v>2021.4262295081801</v>
      </c>
      <c r="B524" s="18"/>
      <c r="C524" s="18"/>
      <c r="D524" s="18"/>
    </row>
    <row r="525" spans="1:4" x14ac:dyDescent="0.25">
      <c r="A525" s="20">
        <v>2021.4289617486199</v>
      </c>
      <c r="B525" s="20"/>
      <c r="C525" s="20"/>
      <c r="D525" s="20"/>
    </row>
  </sheetData>
  <mergeCells count="2">
    <mergeCell ref="A1:D1"/>
    <mergeCell ref="F1:G1"/>
  </mergeCells>
  <pageMargins left="0.7" right="0.7" top="0.75" bottom="0.75" header="0.3" footer="0.3"/>
  <pageSetup paperSize="9" orientation="portrait" horizontalDpi="300" verticalDpi="30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J17"/>
  <sheetViews>
    <sheetView workbookViewId="0">
      <selection sqref="A1:G1"/>
    </sheetView>
  </sheetViews>
  <sheetFormatPr defaultRowHeight="15" x14ac:dyDescent="0.25"/>
  <cols>
    <col min="1" max="1" width="8.85546875" customWidth="1"/>
    <col min="2" max="2" width="23.7109375" customWidth="1"/>
    <col min="3" max="3" width="26.7109375" customWidth="1"/>
    <col min="4" max="4" width="22.7109375" customWidth="1"/>
    <col min="5" max="5" width="21.7109375" customWidth="1"/>
    <col min="6" max="7" width="11.7109375" customWidth="1"/>
    <col min="9" max="9" width="12.7109375" customWidth="1"/>
    <col min="10" max="10" width="30.7109375" customWidth="1"/>
  </cols>
  <sheetData>
    <row r="1" spans="1:10" ht="15.75" x14ac:dyDescent="0.25">
      <c r="A1" s="190" t="s">
        <v>52</v>
      </c>
      <c r="B1" s="191"/>
      <c r="C1" s="191"/>
      <c r="D1" s="191"/>
      <c r="E1" s="191"/>
      <c r="F1" s="191"/>
      <c r="G1" s="191"/>
      <c r="I1" s="190" t="s">
        <v>53</v>
      </c>
      <c r="J1" s="191"/>
    </row>
    <row r="2" spans="1:10" x14ac:dyDescent="0.25">
      <c r="A2" s="9" t="s">
        <v>51</v>
      </c>
      <c r="B2" s="9" t="s">
        <v>129</v>
      </c>
      <c r="C2" s="9" t="s">
        <v>130</v>
      </c>
      <c r="D2" s="9" t="s">
        <v>131</v>
      </c>
      <c r="E2" s="9" t="s">
        <v>132</v>
      </c>
      <c r="F2" s="9" t="s">
        <v>133</v>
      </c>
      <c r="G2" s="9" t="s">
        <v>134</v>
      </c>
      <c r="I2" s="16" t="s">
        <v>54</v>
      </c>
      <c r="J2" s="10" t="s">
        <v>26</v>
      </c>
    </row>
    <row r="3" spans="1:10" x14ac:dyDescent="0.25">
      <c r="A3" s="91">
        <v>2008</v>
      </c>
      <c r="B3" s="91">
        <v>0.71992222363036895</v>
      </c>
      <c r="C3" s="91">
        <v>0.18475796590003701</v>
      </c>
      <c r="D3" s="91">
        <v>-0.47422736171687502</v>
      </c>
      <c r="E3" s="91">
        <v>1.1489159222246601</v>
      </c>
      <c r="F3" s="91">
        <v>0.59069249458940098</v>
      </c>
      <c r="G3" s="91">
        <v>2.1686620153548599</v>
      </c>
      <c r="I3" s="16" t="s">
        <v>55</v>
      </c>
      <c r="J3" s="11"/>
    </row>
    <row r="4" spans="1:10" x14ac:dyDescent="0.25">
      <c r="A4" s="90">
        <v>2009</v>
      </c>
      <c r="B4" s="90">
        <v>-0.65243960484716201</v>
      </c>
      <c r="C4" s="90">
        <v>-0.86812209873340496</v>
      </c>
      <c r="D4" s="90">
        <v>-0.85376382897661796</v>
      </c>
      <c r="E4" s="90">
        <v>0.84724473778408005</v>
      </c>
      <c r="F4" s="90">
        <v>-2.1397286987845399</v>
      </c>
      <c r="G4" s="90">
        <v>-3.66689053468555</v>
      </c>
      <c r="I4" s="16" t="s">
        <v>56</v>
      </c>
      <c r="J4" s="11" t="s">
        <v>135</v>
      </c>
    </row>
    <row r="5" spans="1:10" x14ac:dyDescent="0.25">
      <c r="A5" s="90">
        <v>2010</v>
      </c>
      <c r="B5" s="90">
        <v>7.0621859264658401E-2</v>
      </c>
      <c r="C5" s="90">
        <v>-0.713023747314949</v>
      </c>
      <c r="D5" s="90">
        <v>0.29606672699325098</v>
      </c>
      <c r="E5" s="90">
        <v>0.20150015449261899</v>
      </c>
      <c r="F5" s="90">
        <v>1.48765577694375</v>
      </c>
      <c r="G5" s="90">
        <v>1.3430686044109099</v>
      </c>
      <c r="I5" s="16" t="s">
        <v>58</v>
      </c>
      <c r="J5" s="12"/>
    </row>
    <row r="6" spans="1:10" x14ac:dyDescent="0.25">
      <c r="A6" s="90">
        <v>2011</v>
      </c>
      <c r="B6" s="90">
        <v>-4.8020653064542403E-2</v>
      </c>
      <c r="C6" s="90">
        <v>-0.112075915340381</v>
      </c>
      <c r="D6" s="90">
        <v>0.50305698814464295</v>
      </c>
      <c r="E6" s="90">
        <v>-3.9153092905913699E-2</v>
      </c>
      <c r="F6" s="90">
        <v>1.2475784159007599</v>
      </c>
      <c r="G6" s="90">
        <v>1.55765238559518</v>
      </c>
    </row>
    <row r="7" spans="1:10" x14ac:dyDescent="0.25">
      <c r="A7" s="90">
        <v>2012</v>
      </c>
      <c r="B7" s="90">
        <v>-0.28849450595651199</v>
      </c>
      <c r="C7" s="90">
        <v>-0.44507244383636002</v>
      </c>
      <c r="D7" s="90">
        <v>-0.29471689340189</v>
      </c>
      <c r="E7" s="90">
        <v>-0.44667722961230999</v>
      </c>
      <c r="F7" s="90">
        <v>0.44506184955047701</v>
      </c>
      <c r="G7" s="90">
        <v>-1.0320017794549501</v>
      </c>
      <c r="I7" s="17" t="str">
        <f>HYPERLINK("#'OVERZICHT'!A1", "Link naar overzicht")</f>
        <v>Link naar overzicht</v>
      </c>
    </row>
    <row r="8" spans="1:10" x14ac:dyDescent="0.25">
      <c r="A8" s="90">
        <v>2013</v>
      </c>
      <c r="B8" s="90">
        <v>-0.50844513033653504</v>
      </c>
      <c r="C8" s="90">
        <v>-0.37556186524135798</v>
      </c>
      <c r="D8" s="90">
        <v>0.14492713647534999</v>
      </c>
      <c r="E8" s="90">
        <v>-0.13009437963891701</v>
      </c>
      <c r="F8" s="90">
        <v>0.73923213799140797</v>
      </c>
      <c r="G8" s="90">
        <v>-0.12514754840249301</v>
      </c>
    </row>
    <row r="9" spans="1:10" x14ac:dyDescent="0.25">
      <c r="A9" s="90">
        <v>2014</v>
      </c>
      <c r="B9" s="90">
        <v>6.9072440551889006E-2</v>
      </c>
      <c r="C9" s="90">
        <v>0.20009865356356701</v>
      </c>
      <c r="D9" s="90">
        <v>-7.7165313879398401E-2</v>
      </c>
      <c r="E9" s="90">
        <v>3.7088720497226398E-2</v>
      </c>
      <c r="F9" s="90">
        <v>1.19477439721338</v>
      </c>
      <c r="G9" s="90">
        <v>1.42378178584188</v>
      </c>
    </row>
    <row r="10" spans="1:10" x14ac:dyDescent="0.25">
      <c r="A10" s="90">
        <v>2015</v>
      </c>
      <c r="B10" s="90">
        <v>0.30669805828419</v>
      </c>
      <c r="C10" s="90">
        <v>0.453907570709012</v>
      </c>
      <c r="D10" s="90">
        <v>0.51532367469787699</v>
      </c>
      <c r="E10" s="90">
        <v>-6.5919019103444096E-2</v>
      </c>
      <c r="F10" s="90">
        <v>0.74924105434197097</v>
      </c>
      <c r="G10" s="90">
        <v>1.96064284009552</v>
      </c>
    </row>
    <row r="11" spans="1:10" x14ac:dyDescent="0.25">
      <c r="A11" s="90">
        <v>2016</v>
      </c>
      <c r="B11" s="90">
        <v>0.36845372842722601</v>
      </c>
      <c r="C11" s="90">
        <v>0.60430430673147895</v>
      </c>
      <c r="D11" s="90">
        <v>0.43255287839947498</v>
      </c>
      <c r="E11" s="90">
        <v>0.26972283834039101</v>
      </c>
      <c r="F11" s="90">
        <v>0.51661460077131705</v>
      </c>
      <c r="G11" s="90">
        <v>2.18987332934568</v>
      </c>
    </row>
    <row r="12" spans="1:10" x14ac:dyDescent="0.25">
      <c r="A12" s="90">
        <v>2017</v>
      </c>
      <c r="B12" s="90">
        <v>0.49144022908520302</v>
      </c>
      <c r="C12" s="90">
        <v>0.36726471117732601</v>
      </c>
      <c r="D12" s="90">
        <v>0.155846351592167</v>
      </c>
      <c r="E12" s="90">
        <v>0.27848388742650898</v>
      </c>
      <c r="F12" s="90">
        <v>1.61793151213807</v>
      </c>
      <c r="G12" s="90">
        <v>2.9110506881867799</v>
      </c>
    </row>
    <row r="13" spans="1:10" x14ac:dyDescent="0.25">
      <c r="A13" s="90">
        <v>2018</v>
      </c>
      <c r="B13" s="90">
        <v>0.35322438591184402</v>
      </c>
      <c r="C13" s="90">
        <v>0.242244134376874</v>
      </c>
      <c r="D13" s="90">
        <v>0.11662508370745001</v>
      </c>
      <c r="E13" s="90">
        <v>0.27196075187780699</v>
      </c>
      <c r="F13" s="90">
        <v>1.38419226743749</v>
      </c>
      <c r="G13" s="90">
        <v>2.3608108984617799</v>
      </c>
    </row>
    <row r="14" spans="1:10" x14ac:dyDescent="0.25">
      <c r="A14" s="90">
        <v>2019</v>
      </c>
      <c r="B14" s="90">
        <v>0.48842209349537702</v>
      </c>
      <c r="C14" s="90">
        <v>2.53762812025215E-2</v>
      </c>
      <c r="D14" s="90">
        <v>0.10434315378381399</v>
      </c>
      <c r="E14" s="90">
        <v>0.29348635985793198</v>
      </c>
      <c r="F14" s="90">
        <v>0.76374755097296998</v>
      </c>
      <c r="G14" s="90">
        <v>1.6773462486983499</v>
      </c>
    </row>
    <row r="15" spans="1:10" x14ac:dyDescent="0.25">
      <c r="A15" s="90">
        <v>2020</v>
      </c>
      <c r="B15" s="90">
        <v>-1.8449209084287299</v>
      </c>
      <c r="C15" s="90">
        <v>-5.7272138689834898E-2</v>
      </c>
      <c r="D15" s="90">
        <v>-0.41285176549129399</v>
      </c>
      <c r="E15" s="90">
        <v>0.32369382334039598</v>
      </c>
      <c r="F15" s="90">
        <v>-1.7488915954850299</v>
      </c>
      <c r="G15" s="90">
        <v>-3.74026976220865</v>
      </c>
    </row>
    <row r="16" spans="1:10" x14ac:dyDescent="0.25">
      <c r="A16" s="90">
        <v>2021</v>
      </c>
      <c r="B16" s="90">
        <v>0.18</v>
      </c>
      <c r="C16" s="90">
        <v>0.02</v>
      </c>
      <c r="D16" s="90">
        <v>0.28000000000000003</v>
      </c>
      <c r="E16" s="90">
        <v>1.34</v>
      </c>
      <c r="F16" s="90">
        <v>1.39</v>
      </c>
      <c r="G16" s="90">
        <v>3.21</v>
      </c>
    </row>
    <row r="17" spans="1:7" x14ac:dyDescent="0.25">
      <c r="A17" s="92">
        <v>2022</v>
      </c>
      <c r="B17" s="92">
        <v>1.71</v>
      </c>
      <c r="C17" s="92">
        <v>0.05</v>
      </c>
      <c r="D17" s="92">
        <v>0.26</v>
      </c>
      <c r="E17" s="92">
        <v>0.08</v>
      </c>
      <c r="F17" s="92">
        <v>1.21</v>
      </c>
      <c r="G17" s="92">
        <v>3.29</v>
      </c>
    </row>
  </sheetData>
  <mergeCells count="2">
    <mergeCell ref="A1:G1"/>
    <mergeCell ref="I1:J1"/>
  </mergeCells>
  <pageMargins left="0.7" right="0.7" top="0.75" bottom="0.75" header="0.3" footer="0.3"/>
  <pageSetup paperSize="9" orientation="portrait" horizontalDpi="300" verticalDpi="30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F24"/>
  <sheetViews>
    <sheetView workbookViewId="0">
      <selection sqref="A1:C1"/>
    </sheetView>
  </sheetViews>
  <sheetFormatPr defaultRowHeight="15" x14ac:dyDescent="0.25"/>
  <cols>
    <col min="1" max="1" width="7.7109375" customWidth="1"/>
    <col min="2" max="3" width="22.7109375" customWidth="1"/>
    <col min="5" max="5" width="12.7109375" customWidth="1"/>
    <col min="6" max="6" width="21.7109375" customWidth="1"/>
  </cols>
  <sheetData>
    <row r="1" spans="1:6" ht="15.75" x14ac:dyDescent="0.25">
      <c r="A1" s="190" t="s">
        <v>52</v>
      </c>
      <c r="B1" s="191"/>
      <c r="C1" s="191"/>
      <c r="E1" s="190" t="s">
        <v>53</v>
      </c>
      <c r="F1" s="191"/>
    </row>
    <row r="2" spans="1:6" x14ac:dyDescent="0.25">
      <c r="A2" s="9" t="s">
        <v>51</v>
      </c>
      <c r="B2" s="9" t="s">
        <v>136</v>
      </c>
      <c r="C2" s="9" t="s">
        <v>137</v>
      </c>
      <c r="E2" s="16" t="s">
        <v>54</v>
      </c>
      <c r="F2" s="10" t="s">
        <v>27</v>
      </c>
    </row>
    <row r="3" spans="1:6" x14ac:dyDescent="0.25">
      <c r="A3" s="94">
        <v>2001</v>
      </c>
      <c r="B3" s="94">
        <v>1.2039304926096099</v>
      </c>
      <c r="C3" s="94">
        <v>3.8124696752395999</v>
      </c>
      <c r="E3" s="16" t="s">
        <v>55</v>
      </c>
      <c r="F3" s="11"/>
    </row>
    <row r="4" spans="1:6" x14ac:dyDescent="0.25">
      <c r="A4" s="93">
        <v>2002</v>
      </c>
      <c r="B4" s="93">
        <v>-0.46678359749273002</v>
      </c>
      <c r="C4" s="93">
        <v>5.5978287275409002</v>
      </c>
      <c r="E4" s="16" t="s">
        <v>56</v>
      </c>
      <c r="F4" s="11" t="s">
        <v>138</v>
      </c>
    </row>
    <row r="5" spans="1:6" x14ac:dyDescent="0.25">
      <c r="A5" s="93">
        <v>2003</v>
      </c>
      <c r="B5" s="93">
        <v>-1.7861518629826401</v>
      </c>
      <c r="C5" s="93">
        <v>6.4394635011783201</v>
      </c>
      <c r="E5" s="16" t="s">
        <v>58</v>
      </c>
      <c r="F5" s="12"/>
    </row>
    <row r="6" spans="1:6" x14ac:dyDescent="0.25">
      <c r="A6" s="93">
        <v>2004</v>
      </c>
      <c r="B6" s="93">
        <v>-2.2333532132415002</v>
      </c>
      <c r="C6" s="93">
        <v>6.5068264963340203</v>
      </c>
    </row>
    <row r="7" spans="1:6" x14ac:dyDescent="0.25">
      <c r="A7" s="93">
        <v>2005</v>
      </c>
      <c r="B7" s="93">
        <v>-3.7549268771897601</v>
      </c>
      <c r="C7" s="93">
        <v>6.2435276952279599</v>
      </c>
      <c r="E7" s="17" t="str">
        <f>HYPERLINK("#'OVERZICHT'!A1", "Link naar overzicht")</f>
        <v>Link naar overzicht</v>
      </c>
    </row>
    <row r="8" spans="1:6" x14ac:dyDescent="0.25">
      <c r="A8" s="93">
        <v>2006</v>
      </c>
      <c r="B8" s="93">
        <v>-2.2092043232490099</v>
      </c>
      <c r="C8" s="93">
        <v>4.0023297998563896</v>
      </c>
    </row>
    <row r="9" spans="1:6" x14ac:dyDescent="0.25">
      <c r="A9" s="93">
        <v>2007</v>
      </c>
      <c r="B9" s="93">
        <v>-2.1230872088263602</v>
      </c>
      <c r="C9" s="93">
        <v>3.8775344367476299</v>
      </c>
    </row>
    <row r="10" spans="1:6" x14ac:dyDescent="0.25">
      <c r="A10" s="93">
        <v>2008</v>
      </c>
      <c r="B10" s="93">
        <v>-1.9607784077216399</v>
      </c>
      <c r="C10" s="93">
        <v>5.5907590604658797</v>
      </c>
    </row>
    <row r="11" spans="1:6" x14ac:dyDescent="0.25">
      <c r="A11" s="93">
        <v>2009</v>
      </c>
      <c r="B11" s="93">
        <v>0.77385394015003806</v>
      </c>
      <c r="C11" s="93">
        <v>6.7184473338195199</v>
      </c>
    </row>
    <row r="12" spans="1:6" x14ac:dyDescent="0.25">
      <c r="A12" s="93">
        <v>2010</v>
      </c>
      <c r="B12" s="93">
        <v>0.51848943275957604</v>
      </c>
      <c r="C12" s="93">
        <v>5.2228356113204404</v>
      </c>
    </row>
    <row r="13" spans="1:6" x14ac:dyDescent="0.25">
      <c r="A13" s="93">
        <v>2011</v>
      </c>
      <c r="B13" s="93">
        <v>0.93813622922763795</v>
      </c>
      <c r="C13" s="93">
        <v>5.69715433803756</v>
      </c>
    </row>
    <row r="14" spans="1:6" x14ac:dyDescent="0.25">
      <c r="A14" s="93">
        <v>2012</v>
      </c>
      <c r="B14" s="93">
        <v>1.7294905459674801</v>
      </c>
      <c r="C14" s="93">
        <v>6.5668637980255902</v>
      </c>
    </row>
    <row r="15" spans="1:6" x14ac:dyDescent="0.25">
      <c r="A15" s="93">
        <v>2013</v>
      </c>
      <c r="B15" s="93">
        <v>1.6914672577935199</v>
      </c>
      <c r="C15" s="93">
        <v>6.8621118657643896</v>
      </c>
    </row>
    <row r="16" spans="1:6" x14ac:dyDescent="0.25">
      <c r="A16" s="93">
        <v>2014</v>
      </c>
      <c r="B16" s="93">
        <v>2.92546900632684</v>
      </c>
      <c r="C16" s="93">
        <v>6.9392732034303402</v>
      </c>
    </row>
    <row r="17" spans="1:3" x14ac:dyDescent="0.25">
      <c r="A17" s="93">
        <v>2015</v>
      </c>
      <c r="B17" s="93">
        <v>2.7739668938049902</v>
      </c>
      <c r="C17" s="93">
        <v>6.7744828843387701</v>
      </c>
    </row>
    <row r="18" spans="1:3" x14ac:dyDescent="0.25">
      <c r="A18" s="93">
        <v>2016</v>
      </c>
      <c r="B18" s="93">
        <v>3.9497714109832698</v>
      </c>
      <c r="C18" s="93">
        <v>6.3038632799894803</v>
      </c>
    </row>
    <row r="19" spans="1:3" x14ac:dyDescent="0.25">
      <c r="A19" s="93">
        <v>2017</v>
      </c>
      <c r="B19" s="93">
        <v>2.9858841918298902</v>
      </c>
      <c r="C19" s="93">
        <v>5.80093678085783</v>
      </c>
    </row>
    <row r="20" spans="1:3" x14ac:dyDescent="0.25">
      <c r="A20" s="93">
        <v>2018</v>
      </c>
      <c r="B20" s="93">
        <v>3.1885230714006201</v>
      </c>
      <c r="C20" s="93">
        <v>5.9240840641743997</v>
      </c>
    </row>
    <row r="21" spans="1:3" x14ac:dyDescent="0.25">
      <c r="A21" s="93">
        <v>2019</v>
      </c>
      <c r="B21" s="93">
        <v>3.1178417039542499</v>
      </c>
      <c r="C21" s="93">
        <v>6.8888550738895002</v>
      </c>
    </row>
    <row r="22" spans="1:3" x14ac:dyDescent="0.25">
      <c r="A22" s="93">
        <v>2020</v>
      </c>
      <c r="B22" s="93">
        <v>9.0225535767844693</v>
      </c>
      <c r="C22" s="93">
        <v>7.2965674331229504</v>
      </c>
    </row>
    <row r="23" spans="1:3" x14ac:dyDescent="0.25">
      <c r="A23" s="93">
        <v>2021</v>
      </c>
      <c r="B23" s="93">
        <v>11.3</v>
      </c>
      <c r="C23" s="93">
        <v>7.7</v>
      </c>
    </row>
    <row r="24" spans="1:3" x14ac:dyDescent="0.25">
      <c r="A24" s="95">
        <v>2022</v>
      </c>
      <c r="B24" s="95">
        <v>6.4</v>
      </c>
      <c r="C24" s="95">
        <v>7.9</v>
      </c>
    </row>
  </sheetData>
  <mergeCells count="2">
    <mergeCell ref="A1:C1"/>
    <mergeCell ref="E1:F1"/>
  </mergeCells>
  <pageMargins left="0.7" right="0.7" top="0.75" bottom="0.75" header="0.3" footer="0.3"/>
  <pageSetup paperSize="9" orientation="portrait" horizontalDpi="300" verticalDpi="30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E12"/>
  <sheetViews>
    <sheetView workbookViewId="0">
      <selection sqref="A1:B1"/>
    </sheetView>
  </sheetViews>
  <sheetFormatPr defaultRowHeight="15" x14ac:dyDescent="0.25"/>
  <cols>
    <col min="1" max="1" width="7.7109375" customWidth="1"/>
    <col min="2" max="2" width="11.7109375" customWidth="1"/>
    <col min="4" max="4" width="12.7109375" customWidth="1"/>
    <col min="5" max="5" width="10.7109375" customWidth="1"/>
  </cols>
  <sheetData>
    <row r="1" spans="1:5" ht="15.75" x14ac:dyDescent="0.25">
      <c r="A1" s="190" t="s">
        <v>52</v>
      </c>
      <c r="B1" s="191"/>
      <c r="D1" s="190" t="s">
        <v>53</v>
      </c>
      <c r="E1" s="191"/>
    </row>
    <row r="2" spans="1:5" x14ac:dyDescent="0.25">
      <c r="A2" s="9" t="s">
        <v>51</v>
      </c>
      <c r="B2" s="9" t="s">
        <v>139</v>
      </c>
      <c r="D2" s="16" t="s">
        <v>54</v>
      </c>
      <c r="E2" s="10" t="s">
        <v>28</v>
      </c>
    </row>
    <row r="3" spans="1:5" x14ac:dyDescent="0.25">
      <c r="A3" s="97">
        <v>2013</v>
      </c>
      <c r="B3" s="97">
        <v>-1.7336597312473201</v>
      </c>
      <c r="D3" s="16" t="s">
        <v>55</v>
      </c>
      <c r="E3" s="11"/>
    </row>
    <row r="4" spans="1:5" x14ac:dyDescent="0.25">
      <c r="A4" s="96">
        <v>2014</v>
      </c>
      <c r="B4" s="96">
        <v>-1.7527349920041499</v>
      </c>
      <c r="D4" s="16" t="s">
        <v>56</v>
      </c>
      <c r="E4" s="11" t="s">
        <v>89</v>
      </c>
    </row>
    <row r="5" spans="1:5" x14ac:dyDescent="0.25">
      <c r="A5" s="96">
        <v>2015</v>
      </c>
      <c r="B5" s="96">
        <v>-0.95927737649854905</v>
      </c>
      <c r="D5" s="16" t="s">
        <v>58</v>
      </c>
      <c r="E5" s="12"/>
    </row>
    <row r="6" spans="1:5" x14ac:dyDescent="0.25">
      <c r="A6" s="96">
        <v>2016</v>
      </c>
      <c r="B6" s="96">
        <v>-0.82490890013652796</v>
      </c>
    </row>
    <row r="7" spans="1:5" x14ac:dyDescent="0.25">
      <c r="A7" s="96">
        <v>2017</v>
      </c>
      <c r="B7" s="96">
        <v>0.59206073540272397</v>
      </c>
      <c r="D7" s="17" t="str">
        <f>HYPERLINK("#'OVERZICHT'!A1", "Link naar overzicht")</f>
        <v>Link naar overzicht</v>
      </c>
    </row>
    <row r="8" spans="1:5" x14ac:dyDescent="0.25">
      <c r="A8" s="96">
        <v>2018</v>
      </c>
      <c r="B8" s="96">
        <v>1.76063370491815</v>
      </c>
    </row>
    <row r="9" spans="1:5" x14ac:dyDescent="0.25">
      <c r="A9" s="96">
        <v>2019</v>
      </c>
      <c r="B9" s="96">
        <v>2.0217285423627902</v>
      </c>
    </row>
    <row r="10" spans="1:5" x14ac:dyDescent="0.25">
      <c r="A10" s="96">
        <v>2020</v>
      </c>
      <c r="B10" s="96">
        <v>-3.6324954660711599</v>
      </c>
    </row>
    <row r="11" spans="1:5" x14ac:dyDescent="0.25">
      <c r="A11" s="96">
        <v>2021</v>
      </c>
      <c r="B11" s="96">
        <v>-2</v>
      </c>
    </row>
    <row r="12" spans="1:5" x14ac:dyDescent="0.25">
      <c r="A12" s="98">
        <v>2022</v>
      </c>
      <c r="B12" s="98">
        <v>-0.3</v>
      </c>
    </row>
  </sheetData>
  <mergeCells count="2">
    <mergeCell ref="A1:B1"/>
    <mergeCell ref="D1:E1"/>
  </mergeCells>
  <pageMargins left="0.7" right="0.7" top="0.75" bottom="0.75" header="0.3" footer="0.3"/>
  <pageSetup paperSize="9" orientation="portrait" horizontalDpi="300" verticalDpi="30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I17"/>
  <sheetViews>
    <sheetView workbookViewId="0">
      <selection sqref="A1:F1"/>
    </sheetView>
  </sheetViews>
  <sheetFormatPr defaultRowHeight="15" x14ac:dyDescent="0.25"/>
  <cols>
    <col min="1" max="1" width="7.140625" customWidth="1"/>
    <col min="2" max="2" width="13.7109375" customWidth="1"/>
    <col min="3" max="3" width="17.7109375" customWidth="1"/>
    <col min="4" max="5" width="11.7109375" customWidth="1"/>
    <col min="6" max="6" width="17.7109375" customWidth="1"/>
    <col min="8" max="8" width="12.7109375" customWidth="1"/>
    <col min="9" max="9" width="22.7109375" customWidth="1"/>
  </cols>
  <sheetData>
    <row r="1" spans="1:9" ht="15.75" x14ac:dyDescent="0.25">
      <c r="A1" s="190" t="s">
        <v>52</v>
      </c>
      <c r="B1" s="191"/>
      <c r="C1" s="191"/>
      <c r="D1" s="191"/>
      <c r="E1" s="191"/>
      <c r="F1" s="191"/>
      <c r="H1" s="190" t="s">
        <v>53</v>
      </c>
      <c r="I1" s="191"/>
    </row>
    <row r="2" spans="1:9" x14ac:dyDescent="0.25">
      <c r="A2" s="9" t="s">
        <v>51</v>
      </c>
      <c r="B2" s="9" t="s">
        <v>140</v>
      </c>
      <c r="C2" s="9" t="s">
        <v>141</v>
      </c>
      <c r="D2" s="9" t="s">
        <v>142</v>
      </c>
      <c r="E2" s="9" t="s">
        <v>143</v>
      </c>
      <c r="F2" s="9" t="s">
        <v>144</v>
      </c>
      <c r="H2" s="16" t="s">
        <v>54</v>
      </c>
      <c r="I2" s="10" t="s">
        <v>29</v>
      </c>
    </row>
    <row r="3" spans="1:9" x14ac:dyDescent="0.25">
      <c r="A3" s="100">
        <v>2008</v>
      </c>
      <c r="B3" s="100">
        <v>-4.2664046567317904</v>
      </c>
      <c r="C3" s="100">
        <v>8.8425863016795407</v>
      </c>
      <c r="D3" s="100">
        <v>-0.776887037754042</v>
      </c>
      <c r="E3" s="100">
        <v>0.46168872163052599</v>
      </c>
      <c r="F3" s="100">
        <v>4.2609833288242402</v>
      </c>
      <c r="H3" s="16" t="s">
        <v>55</v>
      </c>
      <c r="I3" s="11"/>
    </row>
    <row r="4" spans="1:9" x14ac:dyDescent="0.25">
      <c r="A4" s="99">
        <v>2009</v>
      </c>
      <c r="B4" s="99">
        <v>-1.9734620104669101</v>
      </c>
      <c r="C4" s="99">
        <v>8.1803203714124706</v>
      </c>
      <c r="D4" s="99">
        <v>-0.59087781127685102</v>
      </c>
      <c r="E4" s="99">
        <v>-4.96136008765249E-3</v>
      </c>
      <c r="F4" s="99">
        <v>5.6110191895810599</v>
      </c>
      <c r="H4" s="16" t="s">
        <v>56</v>
      </c>
      <c r="I4" s="11" t="s">
        <v>145</v>
      </c>
    </row>
    <row r="5" spans="1:9" x14ac:dyDescent="0.25">
      <c r="A5" s="99">
        <v>2010</v>
      </c>
      <c r="B5" s="99">
        <v>-1.04680039595116</v>
      </c>
      <c r="C5" s="99">
        <v>8.9052260186825603</v>
      </c>
      <c r="D5" s="99">
        <v>-1.01798779170082</v>
      </c>
      <c r="E5" s="99">
        <v>0.198064210409406</v>
      </c>
      <c r="F5" s="99">
        <v>7.0385020414399797</v>
      </c>
      <c r="H5" s="16" t="s">
        <v>58</v>
      </c>
      <c r="I5" s="12"/>
    </row>
    <row r="6" spans="1:9" x14ac:dyDescent="0.25">
      <c r="A6" s="99">
        <v>2011</v>
      </c>
      <c r="B6" s="99">
        <v>0.10132915968968401</v>
      </c>
      <c r="C6" s="99">
        <v>9.7201676426812096</v>
      </c>
      <c r="D6" s="99">
        <v>-1.2659165037209199</v>
      </c>
      <c r="E6" s="99">
        <v>8.0109635653820302E-2</v>
      </c>
      <c r="F6" s="99">
        <v>8.6356899343037892</v>
      </c>
    </row>
    <row r="7" spans="1:9" x14ac:dyDescent="0.25">
      <c r="A7" s="99">
        <v>2012</v>
      </c>
      <c r="B7" s="99">
        <v>0.50645983985714005</v>
      </c>
      <c r="C7" s="99">
        <v>10.7454242943959</v>
      </c>
      <c r="D7" s="99">
        <v>-1.44372530142839</v>
      </c>
      <c r="E7" s="99">
        <v>0.436472119129372</v>
      </c>
      <c r="F7" s="99">
        <v>10.244630951954001</v>
      </c>
      <c r="H7" s="17" t="str">
        <f>HYPERLINK("#'OVERZICHT'!A1", "Link naar overzicht")</f>
        <v>Link naar overzicht</v>
      </c>
    </row>
    <row r="8" spans="1:9" x14ac:dyDescent="0.25">
      <c r="A8" s="99">
        <v>2013</v>
      </c>
      <c r="B8" s="99">
        <v>-0.14187023809242799</v>
      </c>
      <c r="C8" s="99">
        <v>10.6582762933624</v>
      </c>
      <c r="D8" s="99">
        <v>-0.88287049533280204</v>
      </c>
      <c r="E8" s="99">
        <v>0.43620945855014998</v>
      </c>
      <c r="F8" s="99">
        <v>10.0697450184873</v>
      </c>
    </row>
    <row r="9" spans="1:9" x14ac:dyDescent="0.25">
      <c r="A9" s="99">
        <v>2014</v>
      </c>
      <c r="B9" s="99">
        <v>-1.58631047682259</v>
      </c>
      <c r="C9" s="99">
        <v>10.758388671497601</v>
      </c>
      <c r="D9" s="99">
        <v>-1.2392041748315601</v>
      </c>
      <c r="E9" s="99">
        <v>1.5828815692926601</v>
      </c>
      <c r="F9" s="99">
        <v>9.5157555891361802</v>
      </c>
    </row>
    <row r="10" spans="1:9" x14ac:dyDescent="0.25">
      <c r="A10" s="99">
        <v>2015</v>
      </c>
      <c r="B10" s="99">
        <v>-1.20201511230889</v>
      </c>
      <c r="C10" s="99">
        <v>10.4592992245564</v>
      </c>
      <c r="D10" s="99">
        <v>-0.97433772889585102</v>
      </c>
      <c r="E10" s="99">
        <v>-1.98374516177129</v>
      </c>
      <c r="F10" s="99">
        <v>6.2992012215802999</v>
      </c>
    </row>
    <row r="11" spans="1:9" x14ac:dyDescent="0.25">
      <c r="A11" s="99">
        <v>2016</v>
      </c>
      <c r="B11" s="99">
        <v>-2.1496837041712298</v>
      </c>
      <c r="C11" s="99">
        <v>10.1643745352408</v>
      </c>
      <c r="D11" s="99">
        <v>-0.88870617760717097</v>
      </c>
      <c r="E11" s="99">
        <v>0.93599407316484096</v>
      </c>
      <c r="F11" s="99">
        <v>8.0619787266272507</v>
      </c>
    </row>
    <row r="12" spans="1:9" x14ac:dyDescent="0.25">
      <c r="A12" s="99">
        <v>2017</v>
      </c>
      <c r="B12" s="99">
        <v>6.6247110169513707E-2</v>
      </c>
      <c r="C12" s="99">
        <v>11.117991010547</v>
      </c>
      <c r="D12" s="99">
        <v>-1.37142178404833</v>
      </c>
      <c r="E12" s="99">
        <v>1.0087436912518299</v>
      </c>
      <c r="F12" s="99">
        <v>10.82156002792</v>
      </c>
    </row>
    <row r="13" spans="1:9" x14ac:dyDescent="0.25">
      <c r="A13" s="99">
        <v>2018</v>
      </c>
      <c r="B13" s="99">
        <v>0.29238315362082501</v>
      </c>
      <c r="C13" s="99">
        <v>10.9606463074358</v>
      </c>
      <c r="D13" s="99">
        <v>-1.7084171035898601</v>
      </c>
      <c r="E13" s="99">
        <v>1.2914945157475699</v>
      </c>
      <c r="F13" s="99">
        <v>10.836106873214399</v>
      </c>
    </row>
    <row r="14" spans="1:9" x14ac:dyDescent="0.25">
      <c r="A14" s="99">
        <v>2019</v>
      </c>
      <c r="B14" s="99">
        <v>-0.481577870080796</v>
      </c>
      <c r="C14" s="99">
        <v>10.026944998523399</v>
      </c>
      <c r="D14" s="99">
        <v>-1.6084478994459399</v>
      </c>
      <c r="E14" s="99">
        <v>2.0106233945138401</v>
      </c>
      <c r="F14" s="99">
        <v>9.9475426235105306</v>
      </c>
    </row>
    <row r="15" spans="1:9" x14ac:dyDescent="0.25">
      <c r="A15" s="99">
        <v>2020</v>
      </c>
      <c r="B15" s="99">
        <v>-2.7512692546805302</v>
      </c>
      <c r="C15" s="99">
        <v>9.2676703492923007</v>
      </c>
      <c r="D15" s="99">
        <v>-0.62197041438691503</v>
      </c>
      <c r="E15" s="99">
        <v>1.8899359602316099</v>
      </c>
      <c r="F15" s="99">
        <v>7.7843666404564704</v>
      </c>
    </row>
    <row r="16" spans="1:9" x14ac:dyDescent="0.25">
      <c r="A16" s="99">
        <v>2021</v>
      </c>
      <c r="B16" s="99">
        <v>-1.2</v>
      </c>
      <c r="C16" s="99">
        <v>9.5</v>
      </c>
      <c r="D16" s="99">
        <v>-0.9</v>
      </c>
      <c r="E16" s="99">
        <v>1.5</v>
      </c>
      <c r="F16" s="99">
        <v>8.8000000000000007</v>
      </c>
    </row>
    <row r="17" spans="1:6" x14ac:dyDescent="0.25">
      <c r="A17" s="101">
        <v>2022</v>
      </c>
      <c r="B17" s="101">
        <v>-0.8</v>
      </c>
      <c r="C17" s="101">
        <v>8.9</v>
      </c>
      <c r="D17" s="101">
        <v>-0.9</v>
      </c>
      <c r="E17" s="101">
        <v>1.5</v>
      </c>
      <c r="F17" s="101">
        <v>8.6999999999999993</v>
      </c>
    </row>
  </sheetData>
  <mergeCells count="2">
    <mergeCell ref="A1:F1"/>
    <mergeCell ref="H1:I1"/>
  </mergeCells>
  <pageMargins left="0.7" right="0.7" top="0.75" bottom="0.75" header="0.3" footer="0.3"/>
  <pageSetup paperSize="9" orientation="portrait" horizontalDpi="300" verticalDpi="30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F42"/>
  <sheetViews>
    <sheetView workbookViewId="0">
      <selection sqref="A1:C1"/>
    </sheetView>
  </sheetViews>
  <sheetFormatPr defaultRowHeight="15" x14ac:dyDescent="0.25"/>
  <cols>
    <col min="1" max="1" width="7.7109375" customWidth="1"/>
    <col min="2" max="2" width="13.7109375" customWidth="1"/>
    <col min="3" max="3" width="30.7109375" customWidth="1"/>
    <col min="5" max="5" width="12.7109375" customWidth="1"/>
    <col min="6" max="6" width="15.7109375" customWidth="1"/>
  </cols>
  <sheetData>
    <row r="1" spans="1:6" ht="15.75" x14ac:dyDescent="0.25">
      <c r="A1" s="190" t="s">
        <v>52</v>
      </c>
      <c r="B1" s="191"/>
      <c r="C1" s="191"/>
      <c r="E1" s="190" t="s">
        <v>53</v>
      </c>
      <c r="F1" s="191"/>
    </row>
    <row r="2" spans="1:6" x14ac:dyDescent="0.25">
      <c r="A2" s="9" t="s">
        <v>51</v>
      </c>
      <c r="B2" s="9" t="s">
        <v>146</v>
      </c>
      <c r="C2" s="9" t="s">
        <v>147</v>
      </c>
      <c r="E2" s="16" t="s">
        <v>54</v>
      </c>
      <c r="F2" s="10" t="s">
        <v>30</v>
      </c>
    </row>
    <row r="3" spans="1:6" x14ac:dyDescent="0.25">
      <c r="A3" s="103">
        <v>2013</v>
      </c>
      <c r="B3" s="103">
        <v>12.306219669695199</v>
      </c>
      <c r="C3" s="103">
        <v>8756.2345263881307</v>
      </c>
      <c r="E3" s="16" t="s">
        <v>55</v>
      </c>
      <c r="F3" s="11"/>
    </row>
    <row r="4" spans="1:6" x14ac:dyDescent="0.25">
      <c r="A4" s="102">
        <v>2013.25</v>
      </c>
      <c r="B4" s="102">
        <v>12.4013101411729</v>
      </c>
      <c r="C4" s="102">
        <v>8735.0647928803501</v>
      </c>
      <c r="E4" s="16" t="s">
        <v>56</v>
      </c>
      <c r="F4" s="11" t="s">
        <v>148</v>
      </c>
    </row>
    <row r="5" spans="1:6" x14ac:dyDescent="0.25">
      <c r="A5" s="102">
        <v>2013.5</v>
      </c>
      <c r="B5" s="102">
        <v>12.3462665238198</v>
      </c>
      <c r="C5" s="102">
        <v>8724.0253003793005</v>
      </c>
      <c r="E5" s="16" t="s">
        <v>58</v>
      </c>
      <c r="F5" s="12" t="s">
        <v>105</v>
      </c>
    </row>
    <row r="6" spans="1:6" x14ac:dyDescent="0.25">
      <c r="A6" s="102">
        <v>2013.75</v>
      </c>
      <c r="B6" s="102">
        <v>12.3644662498097</v>
      </c>
      <c r="C6" s="102">
        <v>8715.6771689359794</v>
      </c>
    </row>
    <row r="7" spans="1:6" x14ac:dyDescent="0.25">
      <c r="A7" s="102">
        <v>2014</v>
      </c>
      <c r="B7" s="102">
        <v>12.449337760629801</v>
      </c>
      <c r="C7" s="102">
        <v>8707.5486007995696</v>
      </c>
      <c r="E7" s="17" t="str">
        <f>HYPERLINK("#'OVERZICHT'!A1", "Link naar overzicht")</f>
        <v>Link naar overzicht</v>
      </c>
    </row>
    <row r="8" spans="1:6" x14ac:dyDescent="0.25">
      <c r="A8" s="102">
        <v>2014.25</v>
      </c>
      <c r="B8" s="102">
        <v>12.291442219202899</v>
      </c>
      <c r="C8" s="102">
        <v>8719.6888170977509</v>
      </c>
    </row>
    <row r="9" spans="1:6" x14ac:dyDescent="0.25">
      <c r="A9" s="102">
        <v>2014.5</v>
      </c>
      <c r="B9" s="102">
        <v>12.512687499974099</v>
      </c>
      <c r="C9" s="102">
        <v>8729.6449304110592</v>
      </c>
    </row>
    <row r="10" spans="1:6" x14ac:dyDescent="0.25">
      <c r="A10" s="102">
        <v>2014.75</v>
      </c>
      <c r="B10" s="102">
        <v>12.4998094806589</v>
      </c>
      <c r="C10" s="102">
        <v>8743.1133311826707</v>
      </c>
    </row>
    <row r="11" spans="1:6" x14ac:dyDescent="0.25">
      <c r="A11" s="102">
        <v>2015</v>
      </c>
      <c r="B11" s="102">
        <v>12.465723776389501</v>
      </c>
      <c r="C11" s="102">
        <v>8765.8818366137493</v>
      </c>
    </row>
    <row r="12" spans="1:6" x14ac:dyDescent="0.25">
      <c r="A12" s="102">
        <v>2015.25</v>
      </c>
      <c r="B12" s="102">
        <v>12.4893950778908</v>
      </c>
      <c r="C12" s="102">
        <v>8789.9901101353298</v>
      </c>
    </row>
    <row r="13" spans="1:6" x14ac:dyDescent="0.25">
      <c r="A13" s="102">
        <v>2015.5</v>
      </c>
      <c r="B13" s="102">
        <v>12.5935809485142</v>
      </c>
      <c r="C13" s="102">
        <v>8821.5893242378497</v>
      </c>
    </row>
    <row r="14" spans="1:6" x14ac:dyDescent="0.25">
      <c r="A14" s="102">
        <v>2015.75</v>
      </c>
      <c r="B14" s="102">
        <v>12.6855650749497</v>
      </c>
      <c r="C14" s="102">
        <v>8852.8529474407296</v>
      </c>
    </row>
    <row r="15" spans="1:6" x14ac:dyDescent="0.25">
      <c r="A15" s="102">
        <v>2016</v>
      </c>
      <c r="B15" s="102">
        <v>12.749454238134099</v>
      </c>
      <c r="C15" s="102">
        <v>8872.5273841523704</v>
      </c>
    </row>
    <row r="16" spans="1:6" x14ac:dyDescent="0.25">
      <c r="A16" s="102">
        <v>2016.25</v>
      </c>
      <c r="B16" s="102">
        <v>12.8784609321637</v>
      </c>
      <c r="C16" s="102">
        <v>8920.78209455674</v>
      </c>
    </row>
    <row r="17" spans="1:3" x14ac:dyDescent="0.25">
      <c r="A17" s="102">
        <v>2016.5</v>
      </c>
      <c r="B17" s="102">
        <v>12.807684193488599</v>
      </c>
      <c r="C17" s="102">
        <v>8965.8949785252207</v>
      </c>
    </row>
    <row r="18" spans="1:3" x14ac:dyDescent="0.25">
      <c r="A18" s="102">
        <v>2016.75</v>
      </c>
      <c r="B18" s="102">
        <v>12.979834317796801</v>
      </c>
      <c r="C18" s="102">
        <v>9013.6688575752705</v>
      </c>
    </row>
    <row r="19" spans="1:3" x14ac:dyDescent="0.25">
      <c r="A19" s="102">
        <v>2017</v>
      </c>
      <c r="B19" s="102">
        <v>12.989492030427201</v>
      </c>
      <c r="C19" s="102">
        <v>9067.8821981283909</v>
      </c>
    </row>
    <row r="20" spans="1:3" x14ac:dyDescent="0.25">
      <c r="A20" s="102">
        <v>2017.25</v>
      </c>
      <c r="B20" s="102">
        <v>13.177449641985699</v>
      </c>
      <c r="C20" s="102">
        <v>9125.6444952752299</v>
      </c>
    </row>
    <row r="21" spans="1:3" x14ac:dyDescent="0.25">
      <c r="A21" s="102">
        <v>2017.5</v>
      </c>
      <c r="B21" s="102">
        <v>13.2385894308613</v>
      </c>
      <c r="C21" s="102">
        <v>9187.2296261638603</v>
      </c>
    </row>
    <row r="22" spans="1:3" x14ac:dyDescent="0.25">
      <c r="A22" s="102">
        <v>2017.75</v>
      </c>
      <c r="B22" s="102">
        <v>13.2203227936802</v>
      </c>
      <c r="C22" s="102">
        <v>9246.9865157539898</v>
      </c>
    </row>
    <row r="23" spans="1:3" x14ac:dyDescent="0.25">
      <c r="A23" s="102">
        <v>2018</v>
      </c>
      <c r="B23" s="102">
        <v>13.3477243386721</v>
      </c>
      <c r="C23" s="102">
        <v>9316.6790145924097</v>
      </c>
    </row>
    <row r="24" spans="1:3" x14ac:dyDescent="0.25">
      <c r="A24" s="102">
        <v>2018.25</v>
      </c>
      <c r="B24" s="102">
        <v>13.4084608379779</v>
      </c>
      <c r="C24" s="102">
        <v>9369.9451167447496</v>
      </c>
    </row>
    <row r="25" spans="1:3" x14ac:dyDescent="0.25">
      <c r="A25" s="102">
        <v>2018.5</v>
      </c>
      <c r="B25" s="102">
        <v>13.6099338495503</v>
      </c>
      <c r="C25" s="102">
        <v>9425.4915627670507</v>
      </c>
    </row>
    <row r="26" spans="1:3" x14ac:dyDescent="0.25">
      <c r="A26" s="102">
        <v>2018.75</v>
      </c>
      <c r="B26" s="102">
        <v>13.6196647784858</v>
      </c>
      <c r="C26" s="102">
        <v>9471.4498995641807</v>
      </c>
    </row>
    <row r="27" spans="1:3" x14ac:dyDescent="0.25">
      <c r="A27" s="102">
        <v>2019</v>
      </c>
      <c r="B27" s="102">
        <v>13.744963685781499</v>
      </c>
      <c r="C27" s="102">
        <v>9533.1870446716403</v>
      </c>
    </row>
    <row r="28" spans="1:3" x14ac:dyDescent="0.25">
      <c r="A28" s="102">
        <v>2019.25</v>
      </c>
      <c r="B28" s="102">
        <v>13.7864665016715</v>
      </c>
      <c r="C28" s="102">
        <v>9562.6845346065693</v>
      </c>
    </row>
    <row r="29" spans="1:3" x14ac:dyDescent="0.25">
      <c r="A29" s="102">
        <v>2019.5</v>
      </c>
      <c r="B29" s="102">
        <v>13.732281825295299</v>
      </c>
      <c r="C29" s="102">
        <v>9583.1283910822203</v>
      </c>
    </row>
    <row r="30" spans="1:3" x14ac:dyDescent="0.25">
      <c r="A30" s="102">
        <v>2019.75</v>
      </c>
      <c r="B30" s="102">
        <v>13.8837644827885</v>
      </c>
      <c r="C30" s="102">
        <v>9623.2867973904504</v>
      </c>
    </row>
    <row r="31" spans="1:3" x14ac:dyDescent="0.25">
      <c r="A31" s="102">
        <v>2020</v>
      </c>
      <c r="B31" s="102">
        <v>13.600020241422699</v>
      </c>
      <c r="C31" s="102">
        <v>9640.0013748612</v>
      </c>
    </row>
    <row r="32" spans="1:3" x14ac:dyDescent="0.25">
      <c r="A32" s="102">
        <v>2020.25</v>
      </c>
      <c r="B32" s="102">
        <v>12.859641342651001</v>
      </c>
      <c r="C32" s="102">
        <v>9366.9995304955701</v>
      </c>
    </row>
    <row r="33" spans="1:3" x14ac:dyDescent="0.25">
      <c r="A33" s="102">
        <v>2020.5</v>
      </c>
      <c r="B33" s="102">
        <v>13.485694451699599</v>
      </c>
      <c r="C33" s="102">
        <v>9517.0021122666403</v>
      </c>
    </row>
    <row r="34" spans="1:3" x14ac:dyDescent="0.25">
      <c r="A34" s="102">
        <v>2020.75</v>
      </c>
      <c r="B34" s="102">
        <v>13.318013723516801</v>
      </c>
      <c r="C34" s="102">
        <v>9521.0025978166395</v>
      </c>
    </row>
    <row r="35" spans="1:3" x14ac:dyDescent="0.25">
      <c r="A35" s="102">
        <v>2021</v>
      </c>
      <c r="B35" s="102">
        <v>13.1912690811728</v>
      </c>
      <c r="C35" s="102">
        <v>9450.9979573958208</v>
      </c>
    </row>
    <row r="36" spans="1:3" x14ac:dyDescent="0.25">
      <c r="A36" s="102">
        <v>2021.25</v>
      </c>
      <c r="B36" s="102">
        <v>13.511018503519599</v>
      </c>
      <c r="C36" s="102">
        <v>9486.6068783134706</v>
      </c>
    </row>
    <row r="37" spans="1:3" x14ac:dyDescent="0.25">
      <c r="A37" s="102">
        <v>2021.5</v>
      </c>
      <c r="B37" s="102">
        <v>13.747259781551</v>
      </c>
      <c r="C37" s="102">
        <v>9566.5813826543108</v>
      </c>
    </row>
    <row r="38" spans="1:3" x14ac:dyDescent="0.25">
      <c r="A38" s="102">
        <v>2021.75</v>
      </c>
      <c r="B38" s="102">
        <v>13.8804930482702</v>
      </c>
      <c r="C38" s="102">
        <v>9631.0293456507497</v>
      </c>
    </row>
    <row r="39" spans="1:3" x14ac:dyDescent="0.25">
      <c r="A39" s="102">
        <v>2022</v>
      </c>
      <c r="B39" s="102">
        <v>13.8866062128156</v>
      </c>
      <c r="C39" s="102">
        <v>9632.3352339335197</v>
      </c>
    </row>
    <row r="40" spans="1:3" x14ac:dyDescent="0.25">
      <c r="A40" s="102">
        <v>2022.25</v>
      </c>
      <c r="B40" s="102">
        <v>13.8975973233152</v>
      </c>
      <c r="C40" s="102">
        <v>9649.0251807346995</v>
      </c>
    </row>
    <row r="41" spans="1:3" x14ac:dyDescent="0.25">
      <c r="A41" s="102">
        <v>2022.5</v>
      </c>
      <c r="B41" s="102">
        <v>13.920502876479601</v>
      </c>
      <c r="C41" s="102">
        <v>9663.0733135830906</v>
      </c>
    </row>
    <row r="42" spans="1:3" x14ac:dyDescent="0.25">
      <c r="A42" s="104">
        <v>2022.75</v>
      </c>
      <c r="B42" s="104">
        <v>13.9385856409908</v>
      </c>
      <c r="C42" s="104">
        <v>9663.5085924488703</v>
      </c>
    </row>
  </sheetData>
  <mergeCells count="2">
    <mergeCell ref="A1:C1"/>
    <mergeCell ref="E1:F1"/>
  </mergeCells>
  <pageMargins left="0.7" right="0.7" top="0.75" bottom="0.75" header="0.3" footer="0.3"/>
  <pageSetup paperSize="9" orientation="portrait" horizontalDpi="300" verticalDpi="30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F12"/>
  <sheetViews>
    <sheetView workbookViewId="0">
      <selection sqref="A1:C1"/>
    </sheetView>
  </sheetViews>
  <sheetFormatPr defaultRowHeight="15" x14ac:dyDescent="0.25"/>
  <cols>
    <col min="1" max="1" width="7.28515625" customWidth="1"/>
    <col min="2" max="2" width="31.7109375" customWidth="1"/>
    <col min="3" max="3" width="15.7109375" customWidth="1"/>
    <col min="5" max="5" width="12.7109375" customWidth="1"/>
    <col min="6" max="6" width="28.7109375" customWidth="1"/>
  </cols>
  <sheetData>
    <row r="1" spans="1:6" ht="15.75" x14ac:dyDescent="0.25">
      <c r="A1" s="190" t="s">
        <v>52</v>
      </c>
      <c r="B1" s="191"/>
      <c r="C1" s="191"/>
      <c r="E1" s="190" t="s">
        <v>53</v>
      </c>
      <c r="F1" s="191"/>
    </row>
    <row r="2" spans="1:6" x14ac:dyDescent="0.25">
      <c r="A2" s="9" t="s">
        <v>51</v>
      </c>
      <c r="B2" s="9" t="s">
        <v>149</v>
      </c>
      <c r="C2" s="9" t="s">
        <v>150</v>
      </c>
      <c r="E2" s="16" t="s">
        <v>54</v>
      </c>
      <c r="F2" s="10" t="s">
        <v>31</v>
      </c>
    </row>
    <row r="3" spans="1:6" x14ac:dyDescent="0.25">
      <c r="A3" s="106">
        <v>2013</v>
      </c>
      <c r="B3" s="106">
        <v>1.25000000000026</v>
      </c>
      <c r="C3" s="106">
        <v>2.4989587671803402</v>
      </c>
      <c r="E3" s="16" t="s">
        <v>55</v>
      </c>
      <c r="F3" s="11"/>
    </row>
    <row r="4" spans="1:6" x14ac:dyDescent="0.25">
      <c r="A4" s="105">
        <v>2014</v>
      </c>
      <c r="B4" s="105">
        <v>1.0490000000000399</v>
      </c>
      <c r="C4" s="105">
        <v>0.97521332791548299</v>
      </c>
      <c r="E4" s="16" t="s">
        <v>56</v>
      </c>
      <c r="F4" s="11" t="s">
        <v>89</v>
      </c>
    </row>
    <row r="5" spans="1:6" x14ac:dyDescent="0.25">
      <c r="A5" s="105">
        <v>2015</v>
      </c>
      <c r="B5" s="105">
        <v>1.1999999999997899</v>
      </c>
      <c r="C5" s="105">
        <v>0.60362173038228695</v>
      </c>
      <c r="E5" s="16" t="s">
        <v>58</v>
      </c>
      <c r="F5" s="12"/>
    </row>
    <row r="6" spans="1:6" x14ac:dyDescent="0.25">
      <c r="A6" s="105">
        <v>2016</v>
      </c>
      <c r="B6" s="105">
        <v>1.5161532763573899</v>
      </c>
      <c r="C6" s="105">
        <v>0.31999999999999301</v>
      </c>
    </row>
    <row r="7" spans="1:6" x14ac:dyDescent="0.25">
      <c r="A7" s="105">
        <v>2017</v>
      </c>
      <c r="B7" s="105">
        <v>1.5355898279153399</v>
      </c>
      <c r="C7" s="105">
        <v>1.4</v>
      </c>
      <c r="E7" s="17" t="str">
        <f>HYPERLINK("#'OVERZICHT'!A1", "Link naar overzicht")</f>
        <v>Link naar overzicht</v>
      </c>
    </row>
    <row r="8" spans="1:6" x14ac:dyDescent="0.25">
      <c r="A8" s="105">
        <v>2018</v>
      </c>
      <c r="B8" s="105">
        <v>1.9521184154753799</v>
      </c>
      <c r="C8" s="105">
        <v>1.7</v>
      </c>
    </row>
    <row r="9" spans="1:6" x14ac:dyDescent="0.25">
      <c r="A9" s="105">
        <v>2019</v>
      </c>
      <c r="B9" s="105">
        <v>2.4298228033729101</v>
      </c>
      <c r="C9" s="105">
        <v>2.6</v>
      </c>
    </row>
    <row r="10" spans="1:6" x14ac:dyDescent="0.25">
      <c r="A10" s="105">
        <v>2020</v>
      </c>
      <c r="B10" s="105">
        <v>2.80000000000003</v>
      </c>
      <c r="C10" s="105">
        <v>1.27</v>
      </c>
    </row>
    <row r="11" spans="1:6" x14ac:dyDescent="0.25">
      <c r="A11" s="105">
        <v>2021</v>
      </c>
      <c r="B11" s="105">
        <v>1.8</v>
      </c>
      <c r="C11" s="105">
        <v>2</v>
      </c>
    </row>
    <row r="12" spans="1:6" x14ac:dyDescent="0.25">
      <c r="A12" s="107">
        <v>2022</v>
      </c>
      <c r="B12" s="107">
        <v>1.8</v>
      </c>
      <c r="C12" s="107">
        <v>1.8</v>
      </c>
    </row>
  </sheetData>
  <mergeCells count="2">
    <mergeCell ref="A1:C1"/>
    <mergeCell ref="E1:F1"/>
  </mergeCells>
  <pageMargins left="0.7" right="0.7" top="0.75" bottom="0.75" header="0.3" footer="0.3"/>
  <pageSetup paperSize="9" orientation="portrait" horizontalDpi="300" verticalDpi="30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F15"/>
  <sheetViews>
    <sheetView workbookViewId="0">
      <selection sqref="A1:C1"/>
    </sheetView>
  </sheetViews>
  <sheetFormatPr defaultRowHeight="15" x14ac:dyDescent="0.25"/>
  <cols>
    <col min="1" max="1" width="4.7109375" customWidth="1"/>
    <col min="2" max="2" width="41.7109375" customWidth="1"/>
    <col min="3" max="3" width="47.7109375" customWidth="1"/>
    <col min="5" max="5" width="12.7109375" customWidth="1"/>
    <col min="6" max="6" width="31.7109375" customWidth="1"/>
  </cols>
  <sheetData>
    <row r="1" spans="1:6" ht="15.75" x14ac:dyDescent="0.25">
      <c r="A1" s="190" t="s">
        <v>52</v>
      </c>
      <c r="B1" s="191"/>
      <c r="C1" s="191"/>
      <c r="E1" s="190" t="s">
        <v>53</v>
      </c>
      <c r="F1" s="191"/>
    </row>
    <row r="2" spans="1:6" x14ac:dyDescent="0.25">
      <c r="A2" s="9" t="s">
        <v>51</v>
      </c>
      <c r="B2" s="9" t="s">
        <v>151</v>
      </c>
      <c r="C2" s="9" t="s">
        <v>152</v>
      </c>
      <c r="E2" s="16" t="s">
        <v>54</v>
      </c>
      <c r="F2" s="10" t="s">
        <v>32</v>
      </c>
    </row>
    <row r="3" spans="1:6" x14ac:dyDescent="0.25">
      <c r="A3" s="109">
        <v>0</v>
      </c>
      <c r="B3" s="109">
        <v>100</v>
      </c>
      <c r="C3" s="109">
        <v>100</v>
      </c>
      <c r="E3" s="16" t="s">
        <v>55</v>
      </c>
      <c r="F3" s="11"/>
    </row>
    <row r="4" spans="1:6" x14ac:dyDescent="0.25">
      <c r="A4" s="108">
        <v>1</v>
      </c>
      <c r="B4" s="108">
        <v>98.450089341394204</v>
      </c>
      <c r="C4" s="108">
        <v>99.877851968755905</v>
      </c>
      <c r="E4" s="16" t="s">
        <v>56</v>
      </c>
      <c r="F4" s="11" t="s">
        <v>153</v>
      </c>
    </row>
    <row r="5" spans="1:6" x14ac:dyDescent="0.25">
      <c r="A5" s="108">
        <v>2</v>
      </c>
      <c r="B5" s="108">
        <v>90.145810746361207</v>
      </c>
      <c r="C5" s="108">
        <v>99.218717290453696</v>
      </c>
      <c r="E5" s="16" t="s">
        <v>58</v>
      </c>
      <c r="F5" s="12"/>
    </row>
    <row r="6" spans="1:6" x14ac:dyDescent="0.25">
      <c r="A6" s="108">
        <v>3</v>
      </c>
      <c r="B6" s="108">
        <v>97.126855053669701</v>
      </c>
      <c r="C6" s="108">
        <v>95.659395447989098</v>
      </c>
    </row>
    <row r="7" spans="1:6" x14ac:dyDescent="0.25">
      <c r="A7" s="108">
        <v>4</v>
      </c>
      <c r="B7" s="108">
        <v>97.013370382290404</v>
      </c>
      <c r="C7" s="108">
        <v>95.661795139482095</v>
      </c>
      <c r="E7" s="17" t="str">
        <f>HYPERLINK("#'OVERZICHT'!A1", "Link naar overzicht")</f>
        <v>Link naar overzicht</v>
      </c>
    </row>
    <row r="8" spans="1:6" x14ac:dyDescent="0.25">
      <c r="A8" s="108">
        <v>5</v>
      </c>
      <c r="B8" s="108">
        <v>96.565052542257106</v>
      </c>
      <c r="C8" s="108">
        <v>96.045119517414406</v>
      </c>
    </row>
    <row r="9" spans="1:6" x14ac:dyDescent="0.25">
      <c r="A9" s="108">
        <v>6</v>
      </c>
      <c r="B9" s="108">
        <v>97.874730131007297</v>
      </c>
      <c r="C9" s="108">
        <v>96.623626607320404</v>
      </c>
    </row>
    <row r="10" spans="1:6" x14ac:dyDescent="0.25">
      <c r="A10" s="108">
        <v>7</v>
      </c>
      <c r="B10" s="108">
        <v>99.831145383149902</v>
      </c>
      <c r="C10" s="108">
        <v>96.480951517324002</v>
      </c>
    </row>
    <row r="11" spans="1:6" x14ac:dyDescent="0.25">
      <c r="A11" s="108">
        <v>8</v>
      </c>
      <c r="B11" s="108">
        <v>100.744394291947</v>
      </c>
      <c r="C11" s="108">
        <v>96.904273829758694</v>
      </c>
    </row>
    <row r="12" spans="1:6" x14ac:dyDescent="0.25">
      <c r="A12" s="108">
        <v>9</v>
      </c>
      <c r="B12" s="108">
        <v>101.300142090156</v>
      </c>
      <c r="C12" s="108">
        <v>97.332175005055106</v>
      </c>
    </row>
    <row r="13" spans="1:6" x14ac:dyDescent="0.25">
      <c r="A13" s="108">
        <v>10</v>
      </c>
      <c r="B13" s="108">
        <v>101.84729872132</v>
      </c>
      <c r="C13" s="108">
        <v>98.429784644147105</v>
      </c>
    </row>
    <row r="14" spans="1:6" x14ac:dyDescent="0.25">
      <c r="A14" s="108">
        <v>11</v>
      </c>
      <c r="B14" s="108">
        <v>102.217075414897</v>
      </c>
      <c r="C14" s="108">
        <v>99.017127155659693</v>
      </c>
    </row>
    <row r="15" spans="1:6" x14ac:dyDescent="0.25">
      <c r="A15" s="110">
        <v>12</v>
      </c>
      <c r="B15" s="110">
        <v>102.660599486096</v>
      </c>
      <c r="C15" s="110">
        <v>98.928442807767993</v>
      </c>
    </row>
  </sheetData>
  <mergeCells count="2">
    <mergeCell ref="A1:C1"/>
    <mergeCell ref="E1:F1"/>
  </mergeCells>
  <pageMargins left="0.7" right="0.7" top="0.75" bottom="0.75" header="0.3" footer="0.3"/>
  <pageSetup paperSize="9" orientation="portrait" horizontalDpi="300" verticalDpi="30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F15"/>
  <sheetViews>
    <sheetView workbookViewId="0">
      <selection sqref="A1:C1"/>
    </sheetView>
  </sheetViews>
  <sheetFormatPr defaultRowHeight="15" x14ac:dyDescent="0.25"/>
  <cols>
    <col min="1" max="1" width="4.7109375" customWidth="1"/>
    <col min="2" max="2" width="48.7109375" customWidth="1"/>
    <col min="3" max="3" width="54.7109375" customWidth="1"/>
    <col min="5" max="5" width="12.7109375" customWidth="1"/>
    <col min="6" max="6" width="22.7109375" customWidth="1"/>
  </cols>
  <sheetData>
    <row r="1" spans="1:6" ht="15.75" x14ac:dyDescent="0.25">
      <c r="A1" s="190" t="s">
        <v>52</v>
      </c>
      <c r="B1" s="191"/>
      <c r="C1" s="191"/>
      <c r="E1" s="190" t="s">
        <v>53</v>
      </c>
      <c r="F1" s="191"/>
    </row>
    <row r="2" spans="1:6" x14ac:dyDescent="0.25">
      <c r="A2" s="9" t="s">
        <v>51</v>
      </c>
      <c r="B2" s="9" t="s">
        <v>154</v>
      </c>
      <c r="C2" s="9" t="s">
        <v>155</v>
      </c>
      <c r="E2" s="16" t="s">
        <v>54</v>
      </c>
      <c r="F2" s="10" t="s">
        <v>33</v>
      </c>
    </row>
    <row r="3" spans="1:6" x14ac:dyDescent="0.25">
      <c r="A3" s="112">
        <v>0</v>
      </c>
      <c r="B3" s="112">
        <v>100</v>
      </c>
      <c r="C3" s="112">
        <v>100</v>
      </c>
      <c r="E3" s="16" t="s">
        <v>55</v>
      </c>
      <c r="F3" s="11"/>
    </row>
    <row r="4" spans="1:6" x14ac:dyDescent="0.25">
      <c r="A4" s="111">
        <v>1</v>
      </c>
      <c r="B4" s="111">
        <v>97.469989530879502</v>
      </c>
      <c r="C4" s="111">
        <v>99.900188312089298</v>
      </c>
      <c r="E4" s="16" t="s">
        <v>56</v>
      </c>
      <c r="F4" s="11" t="s">
        <v>153</v>
      </c>
    </row>
    <row r="5" spans="1:6" x14ac:dyDescent="0.25">
      <c r="A5" s="111">
        <v>2</v>
      </c>
      <c r="B5" s="111">
        <v>86.553352178610993</v>
      </c>
      <c r="C5" s="111">
        <v>99.761622302079502</v>
      </c>
      <c r="E5" s="16" t="s">
        <v>58</v>
      </c>
      <c r="F5" s="12"/>
    </row>
    <row r="6" spans="1:6" x14ac:dyDescent="0.25">
      <c r="A6" s="111">
        <v>3</v>
      </c>
      <c r="B6" s="111">
        <v>94.343268238909104</v>
      </c>
      <c r="C6" s="111">
        <v>98.188952529934696</v>
      </c>
    </row>
    <row r="7" spans="1:6" x14ac:dyDescent="0.25">
      <c r="A7" s="111">
        <v>4</v>
      </c>
      <c r="B7" s="111">
        <v>93.022398941126298</v>
      </c>
      <c r="C7" s="111">
        <v>97.714805559752094</v>
      </c>
      <c r="E7" s="17" t="str">
        <f>HYPERLINK("#'OVERZICHT'!A1", "Link naar overzicht")</f>
        <v>Link naar overzicht</v>
      </c>
    </row>
    <row r="8" spans="1:6" x14ac:dyDescent="0.25">
      <c r="A8" s="111">
        <v>5</v>
      </c>
      <c r="B8" s="111">
        <v>89.766663919757093</v>
      </c>
      <c r="C8" s="111">
        <v>97.805583425700803</v>
      </c>
    </row>
    <row r="9" spans="1:6" x14ac:dyDescent="0.25">
      <c r="A9" s="111">
        <v>6</v>
      </c>
      <c r="B9" s="111">
        <v>92.2340762481128</v>
      </c>
      <c r="C9" s="111">
        <v>97.788597063253505</v>
      </c>
    </row>
    <row r="10" spans="1:6" x14ac:dyDescent="0.25">
      <c r="A10" s="111">
        <v>7</v>
      </c>
      <c r="B10" s="111">
        <v>96.257864303730202</v>
      </c>
      <c r="C10" s="111">
        <v>97.644267005398504</v>
      </c>
    </row>
    <row r="11" spans="1:6" x14ac:dyDescent="0.25">
      <c r="A11" s="111">
        <v>8</v>
      </c>
      <c r="B11" s="111">
        <v>97.923982389192005</v>
      </c>
      <c r="C11" s="111">
        <v>97.692864322571793</v>
      </c>
    </row>
    <row r="12" spans="1:6" x14ac:dyDescent="0.25">
      <c r="A12" s="111">
        <v>9</v>
      </c>
      <c r="B12" s="111">
        <v>98.823537041218103</v>
      </c>
      <c r="C12" s="111">
        <v>97.964385680803602</v>
      </c>
    </row>
    <row r="13" spans="1:6" x14ac:dyDescent="0.25">
      <c r="A13" s="111">
        <v>10</v>
      </c>
      <c r="B13" s="111">
        <v>99.791457884414001</v>
      </c>
      <c r="C13" s="111">
        <v>98.6077576500372</v>
      </c>
    </row>
    <row r="14" spans="1:6" x14ac:dyDescent="0.25">
      <c r="A14" s="111">
        <v>11</v>
      </c>
      <c r="B14" s="111">
        <v>100.664502162125</v>
      </c>
      <c r="C14" s="111">
        <v>98.320054930355894</v>
      </c>
    </row>
    <row r="15" spans="1:6" x14ac:dyDescent="0.25">
      <c r="A15" s="113">
        <v>12</v>
      </c>
      <c r="B15" s="113">
        <v>101.294650131545</v>
      </c>
      <c r="C15" s="113">
        <v>98.290442145905601</v>
      </c>
    </row>
  </sheetData>
  <mergeCells count="2">
    <mergeCell ref="A1:C1"/>
    <mergeCell ref="E1:F1"/>
  </mergeCells>
  <pageMargins left="0.7" right="0.7" top="0.75" bottom="0.75" header="0.3" footer="0.3"/>
  <pageSetup paperSize="9" orientation="portrait" horizontalDpi="300" verticalDpi="30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F15"/>
  <sheetViews>
    <sheetView workbookViewId="0">
      <selection sqref="A1:C1"/>
    </sheetView>
  </sheetViews>
  <sheetFormatPr defaultRowHeight="15" x14ac:dyDescent="0.25"/>
  <cols>
    <col min="1" max="1" width="4.7109375" customWidth="1"/>
    <col min="2" max="2" width="53.7109375" customWidth="1"/>
    <col min="3" max="3" width="59.7109375" customWidth="1"/>
    <col min="5" max="5" width="12.7109375" customWidth="1"/>
    <col min="6" max="6" width="26.7109375" customWidth="1"/>
  </cols>
  <sheetData>
    <row r="1" spans="1:6" ht="15.75" x14ac:dyDescent="0.25">
      <c r="A1" s="190" t="s">
        <v>52</v>
      </c>
      <c r="B1" s="191"/>
      <c r="C1" s="191"/>
      <c r="E1" s="190" t="s">
        <v>53</v>
      </c>
      <c r="F1" s="191"/>
    </row>
    <row r="2" spans="1:6" x14ac:dyDescent="0.25">
      <c r="A2" s="9" t="s">
        <v>51</v>
      </c>
      <c r="B2" s="9" t="s">
        <v>156</v>
      </c>
      <c r="C2" s="9" t="s">
        <v>157</v>
      </c>
      <c r="E2" s="16" t="s">
        <v>54</v>
      </c>
      <c r="F2" s="10" t="s">
        <v>34</v>
      </c>
    </row>
    <row r="3" spans="1:6" x14ac:dyDescent="0.25">
      <c r="A3" s="115">
        <v>0</v>
      </c>
      <c r="B3" s="115">
        <v>100</v>
      </c>
      <c r="C3" s="115">
        <v>100</v>
      </c>
      <c r="E3" s="16" t="s">
        <v>55</v>
      </c>
      <c r="F3" s="11"/>
    </row>
    <row r="4" spans="1:6" x14ac:dyDescent="0.25">
      <c r="A4" s="114">
        <v>1</v>
      </c>
      <c r="B4" s="114">
        <v>100.173688863511</v>
      </c>
      <c r="C4" s="114">
        <v>100.092285873989</v>
      </c>
      <c r="E4" s="16" t="s">
        <v>56</v>
      </c>
      <c r="F4" s="11" t="s">
        <v>153</v>
      </c>
    </row>
    <row r="5" spans="1:6" x14ac:dyDescent="0.25">
      <c r="A5" s="114">
        <v>2</v>
      </c>
      <c r="B5" s="114">
        <v>97.3368011128549</v>
      </c>
      <c r="C5" s="114">
        <v>100.043402046861</v>
      </c>
      <c r="E5" s="16" t="s">
        <v>58</v>
      </c>
      <c r="F5" s="12"/>
    </row>
    <row r="6" spans="1:6" x14ac:dyDescent="0.25">
      <c r="A6" s="114">
        <v>3</v>
      </c>
      <c r="B6" s="114">
        <v>98.895546943975205</v>
      </c>
      <c r="C6" s="114">
        <v>99.796234139023198</v>
      </c>
    </row>
    <row r="7" spans="1:6" x14ac:dyDescent="0.25">
      <c r="A7" s="114">
        <v>4</v>
      </c>
      <c r="B7" s="114">
        <v>98.937117829621897</v>
      </c>
      <c r="C7" s="114">
        <v>99.195785382721795</v>
      </c>
      <c r="E7" s="17" t="str">
        <f>HYPERLINK("#'OVERZICHT'!A1", "Link naar overzicht")</f>
        <v>Link naar overzicht</v>
      </c>
    </row>
    <row r="8" spans="1:6" x14ac:dyDescent="0.25">
      <c r="A8" s="114">
        <v>5</v>
      </c>
      <c r="B8" s="114">
        <v>98.209667407591397</v>
      </c>
      <c r="C8" s="114">
        <v>98.778416791973399</v>
      </c>
    </row>
    <row r="9" spans="1:6" x14ac:dyDescent="0.25">
      <c r="A9" s="114">
        <v>6</v>
      </c>
      <c r="B9" s="114">
        <v>98.579696085603103</v>
      </c>
      <c r="C9" s="114">
        <v>98.719145055335701</v>
      </c>
    </row>
    <row r="10" spans="1:6" x14ac:dyDescent="0.25">
      <c r="A10" s="114">
        <v>7</v>
      </c>
      <c r="B10" s="114">
        <v>99.410747949946696</v>
      </c>
      <c r="C10" s="114">
        <v>98.030080776400496</v>
      </c>
    </row>
    <row r="11" spans="1:6" x14ac:dyDescent="0.25">
      <c r="A11" s="114">
        <v>8</v>
      </c>
      <c r="B11" s="114">
        <v>100.080456380687</v>
      </c>
      <c r="C11" s="114">
        <v>98.422271811951205</v>
      </c>
    </row>
    <row r="12" spans="1:6" x14ac:dyDescent="0.25">
      <c r="A12" s="114">
        <v>9</v>
      </c>
      <c r="B12" s="114">
        <v>100.09402646656601</v>
      </c>
      <c r="C12" s="114">
        <v>98.577077503964205</v>
      </c>
    </row>
    <row r="13" spans="1:6" x14ac:dyDescent="0.25">
      <c r="A13" s="114">
        <v>10</v>
      </c>
      <c r="B13" s="114">
        <v>100.267459381458</v>
      </c>
      <c r="C13" s="114">
        <v>98.739456110610703</v>
      </c>
    </row>
    <row r="14" spans="1:6" x14ac:dyDescent="0.25">
      <c r="A14" s="114">
        <v>11</v>
      </c>
      <c r="B14" s="114">
        <v>100.413439992284</v>
      </c>
      <c r="C14" s="114">
        <v>99.008137480238105</v>
      </c>
    </row>
    <row r="15" spans="1:6" x14ac:dyDescent="0.25">
      <c r="A15" s="116">
        <v>12</v>
      </c>
      <c r="B15" s="116">
        <v>100.41796317521499</v>
      </c>
      <c r="C15" s="116">
        <v>99.350957004091498</v>
      </c>
    </row>
  </sheetData>
  <mergeCells count="2">
    <mergeCell ref="A1:C1"/>
    <mergeCell ref="E1:F1"/>
  </mergeCells>
  <pageMargins left="0.7" right="0.7" top="0.75" bottom="0.75" header="0.3" footer="0.3"/>
  <pageSetup paperSize="9" orientation="portrait" horizontalDpi="300" verticalDpi="30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F15"/>
  <sheetViews>
    <sheetView workbookViewId="0">
      <selection sqref="A1:C1"/>
    </sheetView>
  </sheetViews>
  <sheetFormatPr defaultRowHeight="15" x14ac:dyDescent="0.25"/>
  <cols>
    <col min="1" max="1" width="4.7109375" customWidth="1"/>
    <col min="2" max="2" width="53.7109375" customWidth="1"/>
    <col min="3" max="3" width="59.7109375" customWidth="1"/>
    <col min="5" max="5" width="12.7109375" customWidth="1"/>
    <col min="6" max="6" width="31.7109375" customWidth="1"/>
  </cols>
  <sheetData>
    <row r="1" spans="1:6" ht="15.75" x14ac:dyDescent="0.25">
      <c r="A1" s="190" t="s">
        <v>52</v>
      </c>
      <c r="B1" s="191"/>
      <c r="C1" s="191"/>
      <c r="E1" s="190" t="s">
        <v>53</v>
      </c>
      <c r="F1" s="191"/>
    </row>
    <row r="2" spans="1:6" x14ac:dyDescent="0.25">
      <c r="A2" s="9" t="s">
        <v>51</v>
      </c>
      <c r="B2" s="9" t="s">
        <v>156</v>
      </c>
      <c r="C2" s="9" t="s">
        <v>157</v>
      </c>
      <c r="E2" s="16" t="s">
        <v>54</v>
      </c>
      <c r="F2" s="10" t="s">
        <v>35</v>
      </c>
    </row>
    <row r="3" spans="1:6" x14ac:dyDescent="0.25">
      <c r="A3" s="118">
        <v>0</v>
      </c>
      <c r="B3" s="118">
        <v>100</v>
      </c>
      <c r="C3" s="118">
        <v>100</v>
      </c>
      <c r="E3" s="16" t="s">
        <v>55</v>
      </c>
      <c r="F3" s="11"/>
    </row>
    <row r="4" spans="1:6" x14ac:dyDescent="0.25">
      <c r="A4" s="117">
        <v>1</v>
      </c>
      <c r="B4" s="117">
        <v>97.956287419614597</v>
      </c>
      <c r="C4" s="117">
        <v>99.669649434316</v>
      </c>
      <c r="E4" s="16" t="s">
        <v>56</v>
      </c>
      <c r="F4" s="11" t="s">
        <v>153</v>
      </c>
    </row>
    <row r="5" spans="1:6" x14ac:dyDescent="0.25">
      <c r="A5" s="117">
        <v>2</v>
      </c>
      <c r="B5" s="117">
        <v>92.623591811809604</v>
      </c>
      <c r="C5" s="117">
        <v>99.821568526680807</v>
      </c>
      <c r="E5" s="16" t="s">
        <v>58</v>
      </c>
      <c r="F5" s="12"/>
    </row>
    <row r="6" spans="1:6" x14ac:dyDescent="0.25">
      <c r="A6" s="117">
        <v>3</v>
      </c>
      <c r="B6" s="117">
        <v>97.132837915952706</v>
      </c>
      <c r="C6" s="117">
        <v>99.561594570255295</v>
      </c>
    </row>
    <row r="7" spans="1:6" x14ac:dyDescent="0.25">
      <c r="A7" s="117">
        <v>4</v>
      </c>
      <c r="B7" s="117">
        <v>95.925091066093401</v>
      </c>
      <c r="C7" s="117">
        <v>98.592128965376801</v>
      </c>
      <c r="E7" s="17" t="str">
        <f>HYPERLINK("#'OVERZICHT'!A1", "Link naar overzicht")</f>
        <v>Link naar overzicht</v>
      </c>
    </row>
    <row r="8" spans="1:6" x14ac:dyDescent="0.25">
      <c r="A8" s="117">
        <v>5</v>
      </c>
      <c r="B8" s="117">
        <v>95.012192820800095</v>
      </c>
      <c r="C8" s="117">
        <v>97.620014906190804</v>
      </c>
    </row>
    <row r="9" spans="1:6" x14ac:dyDescent="0.25">
      <c r="A9" s="117">
        <v>6</v>
      </c>
      <c r="B9" s="117">
        <v>97.315238387030902</v>
      </c>
      <c r="C9" s="117">
        <v>97.888341277589006</v>
      </c>
    </row>
    <row r="10" spans="1:6" x14ac:dyDescent="0.25">
      <c r="A10" s="117">
        <v>7</v>
      </c>
      <c r="B10" s="117">
        <v>99.016803393584397</v>
      </c>
      <c r="C10" s="117">
        <v>96.749292423154799</v>
      </c>
    </row>
    <row r="11" spans="1:6" x14ac:dyDescent="0.25">
      <c r="A11" s="117">
        <v>8</v>
      </c>
      <c r="B11" s="117">
        <v>99.976436977720596</v>
      </c>
      <c r="C11" s="117">
        <v>97.347796560286895</v>
      </c>
    </row>
    <row r="12" spans="1:6" x14ac:dyDescent="0.25">
      <c r="A12" s="117">
        <v>9</v>
      </c>
      <c r="B12" s="117">
        <v>100.020468008015</v>
      </c>
      <c r="C12" s="117">
        <v>98.429803969646699</v>
      </c>
    </row>
    <row r="13" spans="1:6" x14ac:dyDescent="0.25">
      <c r="A13" s="117">
        <v>10</v>
      </c>
      <c r="B13" s="117">
        <v>100.099633212187</v>
      </c>
      <c r="C13" s="117">
        <v>98.349084930259806</v>
      </c>
    </row>
    <row r="14" spans="1:6" x14ac:dyDescent="0.25">
      <c r="A14" s="117">
        <v>11</v>
      </c>
      <c r="B14" s="117">
        <v>100.26461406585101</v>
      </c>
      <c r="C14" s="117">
        <v>98.388693440937303</v>
      </c>
    </row>
    <row r="15" spans="1:6" x14ac:dyDescent="0.25">
      <c r="A15" s="119">
        <v>12</v>
      </c>
      <c r="B15" s="119">
        <v>100.39485802478301</v>
      </c>
      <c r="C15" s="119">
        <v>97.534807514084903</v>
      </c>
    </row>
  </sheetData>
  <mergeCells count="2">
    <mergeCell ref="A1:C1"/>
    <mergeCell ref="E1:F1"/>
  </mergeCells>
  <pageMargins left="0.7" right="0.7" top="0.75" bottom="0.75" header="0.3" footer="0.3"/>
  <pageSetup paperSize="9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090134-BDBA-4DE0-85EF-40253D1E4DFA}">
  <dimension ref="A1:G192"/>
  <sheetViews>
    <sheetView workbookViewId="0">
      <selection sqref="A1:D1"/>
    </sheetView>
  </sheetViews>
  <sheetFormatPr defaultRowHeight="15" x14ac:dyDescent="0.25"/>
  <cols>
    <col min="1" max="2" width="11.7109375" style="177" customWidth="1"/>
    <col min="3" max="3" width="16.7109375" style="177" customWidth="1"/>
    <col min="4" max="4" width="11.7109375" style="177" customWidth="1"/>
    <col min="5" max="5" width="9.140625" style="177"/>
    <col min="6" max="6" width="12.7109375" style="177" customWidth="1"/>
    <col min="7" max="7" width="38.7109375" style="177" customWidth="1"/>
    <col min="8" max="16384" width="9.140625" style="177"/>
  </cols>
  <sheetData>
    <row r="1" spans="1:7" ht="15.75" x14ac:dyDescent="0.25">
      <c r="A1" s="192" t="s">
        <v>52</v>
      </c>
      <c r="B1" s="191"/>
      <c r="C1" s="191"/>
      <c r="D1" s="191"/>
      <c r="F1" s="192" t="s">
        <v>53</v>
      </c>
      <c r="G1" s="191"/>
    </row>
    <row r="2" spans="1:7" x14ac:dyDescent="0.25">
      <c r="A2" s="178" t="s">
        <v>51</v>
      </c>
      <c r="B2" s="178" t="s">
        <v>48</v>
      </c>
      <c r="C2" s="178" t="s">
        <v>49</v>
      </c>
      <c r="D2" s="178" t="s">
        <v>50</v>
      </c>
      <c r="F2" s="179" t="s">
        <v>54</v>
      </c>
      <c r="G2" s="180" t="s">
        <v>188</v>
      </c>
    </row>
    <row r="3" spans="1:7" x14ac:dyDescent="0.25">
      <c r="A3" s="181">
        <v>2020.9180327868701</v>
      </c>
      <c r="B3" s="181"/>
      <c r="C3" s="181"/>
      <c r="D3" s="181"/>
      <c r="F3" s="179" t="s">
        <v>55</v>
      </c>
      <c r="G3" s="182"/>
    </row>
    <row r="4" spans="1:7" x14ac:dyDescent="0.25">
      <c r="A4" s="183">
        <v>2020.9207650273099</v>
      </c>
      <c r="B4" s="183"/>
      <c r="C4" s="183"/>
      <c r="D4" s="183"/>
      <c r="F4" s="179" t="s">
        <v>56</v>
      </c>
      <c r="G4" s="182" t="s">
        <v>60</v>
      </c>
    </row>
    <row r="5" spans="1:7" x14ac:dyDescent="0.25">
      <c r="A5" s="183">
        <v>2020.92349726775</v>
      </c>
      <c r="B5" s="183"/>
      <c r="C5" s="183"/>
      <c r="D5" s="183"/>
      <c r="F5" s="179" t="s">
        <v>58</v>
      </c>
      <c r="G5" s="184"/>
    </row>
    <row r="6" spans="1:7" x14ac:dyDescent="0.25">
      <c r="A6" s="183">
        <v>2020.9262295081901</v>
      </c>
      <c r="B6" s="183"/>
      <c r="C6" s="183"/>
      <c r="D6" s="183"/>
    </row>
    <row r="7" spans="1:7" x14ac:dyDescent="0.25">
      <c r="A7" s="183">
        <v>2020.9289617486199</v>
      </c>
      <c r="B7" s="183"/>
      <c r="C7" s="183"/>
      <c r="D7" s="183"/>
      <c r="F7" s="185" t="str">
        <f>HYPERLINK("#'OVERZICHT'!A1", "Link naar overzicht")</f>
        <v>Link naar overzicht</v>
      </c>
    </row>
    <row r="8" spans="1:7" x14ac:dyDescent="0.25">
      <c r="A8" s="183">
        <v>2020.93169398906</v>
      </c>
      <c r="B8" s="183"/>
      <c r="C8" s="183"/>
      <c r="D8" s="183"/>
    </row>
    <row r="9" spans="1:7" x14ac:dyDescent="0.25">
      <c r="A9" s="183">
        <v>2020.9344262295001</v>
      </c>
      <c r="B9" s="183"/>
      <c r="C9" s="183"/>
      <c r="D9" s="183"/>
    </row>
    <row r="10" spans="1:7" x14ac:dyDescent="0.25">
      <c r="A10" s="183">
        <v>2020.93715846993</v>
      </c>
      <c r="B10" s="183"/>
      <c r="C10" s="183"/>
      <c r="D10" s="183"/>
    </row>
    <row r="11" spans="1:7" x14ac:dyDescent="0.25">
      <c r="A11" s="183">
        <v>2020.93989071037</v>
      </c>
      <c r="B11" s="183"/>
      <c r="C11" s="183"/>
      <c r="D11" s="183"/>
    </row>
    <row r="12" spans="1:7" x14ac:dyDescent="0.25">
      <c r="A12" s="183">
        <v>2020.9426229508099</v>
      </c>
      <c r="B12" s="183"/>
      <c r="C12" s="183"/>
      <c r="D12" s="183"/>
    </row>
    <row r="13" spans="1:7" x14ac:dyDescent="0.25">
      <c r="A13" s="183">
        <v>2020.94535519125</v>
      </c>
      <c r="B13" s="183"/>
      <c r="C13" s="183"/>
      <c r="D13" s="183"/>
    </row>
    <row r="14" spans="1:7" x14ac:dyDescent="0.25">
      <c r="A14" s="183">
        <v>2020.9480874316801</v>
      </c>
      <c r="B14" s="183"/>
      <c r="C14" s="183"/>
      <c r="D14" s="183"/>
    </row>
    <row r="15" spans="1:7" x14ac:dyDescent="0.25">
      <c r="A15" s="183">
        <v>2020.9508196721199</v>
      </c>
      <c r="B15" s="183"/>
      <c r="C15" s="183"/>
      <c r="D15" s="183"/>
    </row>
    <row r="16" spans="1:7" x14ac:dyDescent="0.25">
      <c r="A16" s="183">
        <v>2020.95355191256</v>
      </c>
      <c r="B16" s="183"/>
      <c r="C16" s="183"/>
      <c r="D16" s="183"/>
    </row>
    <row r="17" spans="1:4" x14ac:dyDescent="0.25">
      <c r="A17" s="183">
        <v>2020.9562841529901</v>
      </c>
      <c r="B17" s="183"/>
      <c r="C17" s="183"/>
      <c r="D17" s="183"/>
    </row>
    <row r="18" spans="1:4" x14ac:dyDescent="0.25">
      <c r="A18" s="183">
        <v>2020.9590163934299</v>
      </c>
      <c r="B18" s="183"/>
      <c r="C18" s="183"/>
      <c r="D18" s="183"/>
    </row>
    <row r="19" spans="1:4" x14ac:dyDescent="0.25">
      <c r="A19" s="183">
        <v>2020.96174863387</v>
      </c>
      <c r="B19" s="183"/>
      <c r="C19" s="183"/>
      <c r="D19" s="183"/>
    </row>
    <row r="20" spans="1:4" x14ac:dyDescent="0.25">
      <c r="A20" s="183">
        <v>2020.9644808743101</v>
      </c>
      <c r="B20" s="183"/>
      <c r="C20" s="183"/>
      <c r="D20" s="183"/>
    </row>
    <row r="21" spans="1:4" x14ac:dyDescent="0.25">
      <c r="A21" s="183">
        <v>2020.9672131147399</v>
      </c>
      <c r="B21" s="183"/>
      <c r="C21" s="183"/>
      <c r="D21" s="183"/>
    </row>
    <row r="22" spans="1:4" x14ac:dyDescent="0.25">
      <c r="A22" s="183">
        <v>2020.96994535518</v>
      </c>
      <c r="B22" s="183"/>
      <c r="C22" s="183"/>
      <c r="D22" s="183"/>
    </row>
    <row r="23" spans="1:4" x14ac:dyDescent="0.25">
      <c r="A23" s="183">
        <v>2020.9726775956201</v>
      </c>
      <c r="B23" s="183"/>
      <c r="C23" s="183"/>
      <c r="D23" s="183"/>
    </row>
    <row r="24" spans="1:4" x14ac:dyDescent="0.25">
      <c r="A24" s="183">
        <v>2020.9754098360499</v>
      </c>
      <c r="B24" s="183"/>
      <c r="C24" s="183"/>
      <c r="D24" s="183"/>
    </row>
    <row r="25" spans="1:4" x14ac:dyDescent="0.25">
      <c r="A25" s="183">
        <v>2020.97814207649</v>
      </c>
      <c r="B25" s="183"/>
      <c r="C25" s="183"/>
      <c r="D25" s="183"/>
    </row>
    <row r="26" spans="1:4" x14ac:dyDescent="0.25">
      <c r="A26" s="183">
        <v>2020.9808743169301</v>
      </c>
      <c r="B26" s="183"/>
      <c r="C26" s="183"/>
      <c r="D26" s="183"/>
    </row>
    <row r="27" spans="1:4" x14ac:dyDescent="0.25">
      <c r="A27" s="183">
        <v>2020.98360655737</v>
      </c>
      <c r="B27" s="183"/>
      <c r="C27" s="183"/>
      <c r="D27" s="183"/>
    </row>
    <row r="28" spans="1:4" x14ac:dyDescent="0.25">
      <c r="A28" s="183">
        <v>2020.9863387978</v>
      </c>
      <c r="B28" s="183"/>
      <c r="C28" s="183"/>
      <c r="D28" s="183"/>
    </row>
    <row r="29" spans="1:4" x14ac:dyDescent="0.25">
      <c r="A29" s="183">
        <v>2020.9890710382399</v>
      </c>
      <c r="B29" s="183"/>
      <c r="C29" s="183"/>
      <c r="D29" s="183"/>
    </row>
    <row r="30" spans="1:4" x14ac:dyDescent="0.25">
      <c r="A30" s="183">
        <v>2020.99180327868</v>
      </c>
      <c r="B30" s="183"/>
      <c r="C30" s="183"/>
      <c r="D30" s="183"/>
    </row>
    <row r="31" spans="1:4" x14ac:dyDescent="0.25">
      <c r="A31" s="183">
        <v>2020.9945355191101</v>
      </c>
      <c r="B31" s="183"/>
      <c r="C31" s="183"/>
      <c r="D31" s="183"/>
    </row>
    <row r="32" spans="1:4" x14ac:dyDescent="0.25">
      <c r="A32" s="183">
        <v>2020.9972677595499</v>
      </c>
      <c r="B32" s="183"/>
      <c r="C32" s="183"/>
      <c r="D32" s="183"/>
    </row>
    <row r="33" spans="1:4" x14ac:dyDescent="0.25">
      <c r="A33" s="183">
        <v>2020.99999999999</v>
      </c>
      <c r="B33" s="183"/>
      <c r="C33" s="183"/>
      <c r="D33" s="183"/>
    </row>
    <row r="34" spans="1:4" x14ac:dyDescent="0.25">
      <c r="A34" s="183">
        <v>2021.0027322404301</v>
      </c>
      <c r="B34" s="183"/>
      <c r="C34" s="183"/>
      <c r="D34" s="183"/>
    </row>
    <row r="35" spans="1:4" x14ac:dyDescent="0.25">
      <c r="A35" s="183">
        <v>2021.0054644808599</v>
      </c>
      <c r="B35" s="183"/>
      <c r="C35" s="183"/>
      <c r="D35" s="183"/>
    </row>
    <row r="36" spans="1:4" x14ac:dyDescent="0.25">
      <c r="A36" s="183">
        <v>2021.0081967213</v>
      </c>
      <c r="B36" s="183"/>
      <c r="C36" s="183"/>
      <c r="D36" s="183"/>
    </row>
    <row r="37" spans="1:4" x14ac:dyDescent="0.25">
      <c r="A37" s="183">
        <v>2021.0109289617401</v>
      </c>
      <c r="B37" s="183"/>
      <c r="C37" s="183"/>
      <c r="D37" s="183"/>
    </row>
    <row r="38" spans="1:4" x14ac:dyDescent="0.25">
      <c r="A38" s="183">
        <v>2021.0136612021699</v>
      </c>
      <c r="B38" s="183"/>
      <c r="C38" s="183"/>
      <c r="D38" s="183"/>
    </row>
    <row r="39" spans="1:4" x14ac:dyDescent="0.25">
      <c r="A39" s="183">
        <v>2021.01639344261</v>
      </c>
      <c r="B39" s="183"/>
      <c r="C39" s="183"/>
      <c r="D39" s="183"/>
    </row>
    <row r="40" spans="1:4" x14ac:dyDescent="0.25">
      <c r="A40" s="183">
        <v>2021.0191256830501</v>
      </c>
      <c r="B40" s="183"/>
      <c r="C40" s="183"/>
      <c r="D40" s="183"/>
    </row>
    <row r="41" spans="1:4" x14ac:dyDescent="0.25">
      <c r="A41" s="183">
        <v>2021.02185792349</v>
      </c>
      <c r="B41" s="183"/>
      <c r="C41" s="183"/>
      <c r="D41" s="183"/>
    </row>
    <row r="42" spans="1:4" x14ac:dyDescent="0.25">
      <c r="A42" s="183">
        <v>2021.02459016392</v>
      </c>
      <c r="B42" s="183"/>
      <c r="C42" s="183"/>
      <c r="D42" s="183"/>
    </row>
    <row r="43" spans="1:4" x14ac:dyDescent="0.25">
      <c r="A43" s="183">
        <v>2021.0273224043599</v>
      </c>
      <c r="B43" s="183"/>
      <c r="C43" s="183"/>
      <c r="D43" s="183"/>
    </row>
    <row r="44" spans="1:4" x14ac:dyDescent="0.25">
      <c r="A44" s="183">
        <v>2021.0300546448</v>
      </c>
      <c r="B44" s="183"/>
      <c r="C44" s="183"/>
      <c r="D44" s="183"/>
    </row>
    <row r="45" spans="1:4" x14ac:dyDescent="0.25">
      <c r="A45" s="183">
        <v>2021.0327868852301</v>
      </c>
      <c r="B45" s="183"/>
      <c r="C45" s="183"/>
      <c r="D45" s="183"/>
    </row>
    <row r="46" spans="1:4" x14ac:dyDescent="0.25">
      <c r="A46" s="183">
        <v>2021.0355191256699</v>
      </c>
      <c r="B46" s="183"/>
      <c r="C46" s="183"/>
      <c r="D46" s="183"/>
    </row>
    <row r="47" spans="1:4" x14ac:dyDescent="0.25">
      <c r="A47" s="183">
        <v>2021.03825136611</v>
      </c>
      <c r="B47" s="183"/>
      <c r="C47" s="183">
        <v>0.40546080587687899</v>
      </c>
      <c r="D47" s="183"/>
    </row>
    <row r="48" spans="1:4" x14ac:dyDescent="0.25">
      <c r="A48" s="183">
        <v>2021.0409836065501</v>
      </c>
      <c r="B48" s="183"/>
      <c r="C48" s="183">
        <v>0.48655925098991698</v>
      </c>
      <c r="D48" s="183"/>
    </row>
    <row r="49" spans="1:4" x14ac:dyDescent="0.25">
      <c r="A49" s="183">
        <v>2021.0437158469799</v>
      </c>
      <c r="B49" s="183"/>
      <c r="C49" s="183">
        <v>0.48655925098991698</v>
      </c>
      <c r="D49" s="183"/>
    </row>
    <row r="50" spans="1:4" x14ac:dyDescent="0.25">
      <c r="A50" s="183">
        <v>2021.04644808742</v>
      </c>
      <c r="B50" s="183"/>
      <c r="C50" s="183">
        <v>0.48655925098991698</v>
      </c>
      <c r="D50" s="183"/>
    </row>
    <row r="51" spans="1:4" x14ac:dyDescent="0.25">
      <c r="A51" s="183">
        <v>2021.0491803278601</v>
      </c>
      <c r="B51" s="183"/>
      <c r="C51" s="183">
        <v>0.48655925098991698</v>
      </c>
      <c r="D51" s="183">
        <v>1.30604496533063E-2</v>
      </c>
    </row>
    <row r="52" spans="1:4" x14ac:dyDescent="0.25">
      <c r="A52" s="183">
        <v>2021.0519125682899</v>
      </c>
      <c r="B52" s="183"/>
      <c r="C52" s="183">
        <v>0.61121082212976996</v>
      </c>
      <c r="D52" s="183">
        <v>2.5380449794695802E-2</v>
      </c>
    </row>
    <row r="53" spans="1:4" x14ac:dyDescent="0.25">
      <c r="A53" s="183">
        <v>2021.05464480873</v>
      </c>
      <c r="B53" s="183"/>
      <c r="C53" s="183">
        <v>0.652991454778306</v>
      </c>
      <c r="D53" s="183">
        <v>4.2694477496922602E-2</v>
      </c>
    </row>
    <row r="54" spans="1:4" x14ac:dyDescent="0.25">
      <c r="A54" s="183">
        <v>2021.0573770491701</v>
      </c>
      <c r="B54" s="183"/>
      <c r="C54" s="183">
        <v>0.72354738601229396</v>
      </c>
      <c r="D54" s="183">
        <v>7.3565093207564394E-2</v>
      </c>
    </row>
    <row r="55" spans="1:4" x14ac:dyDescent="0.25">
      <c r="A55" s="183">
        <v>2021.0601092895999</v>
      </c>
      <c r="B55" s="183"/>
      <c r="C55" s="183">
        <v>0.83290965343851198</v>
      </c>
      <c r="D55" s="183">
        <v>9.5131745384668898E-2</v>
      </c>
    </row>
    <row r="56" spans="1:4" x14ac:dyDescent="0.25">
      <c r="A56" s="183">
        <v>2021.06284153004</v>
      </c>
      <c r="B56" s="183"/>
      <c r="C56" s="183">
        <v>0.91475552459856901</v>
      </c>
      <c r="D56" s="183">
        <v>0.11681871331146999</v>
      </c>
    </row>
    <row r="57" spans="1:4" x14ac:dyDescent="0.25">
      <c r="A57" s="183">
        <v>2021.0655737704799</v>
      </c>
      <c r="B57" s="183"/>
      <c r="C57" s="183">
        <v>0.971846004603099</v>
      </c>
      <c r="D57" s="183">
        <v>0.141133651743237</v>
      </c>
    </row>
    <row r="58" spans="1:4" x14ac:dyDescent="0.25">
      <c r="A58" s="183">
        <v>2021.06830601092</v>
      </c>
      <c r="B58" s="183"/>
      <c r="C58" s="183">
        <v>1.0109858728712799</v>
      </c>
      <c r="D58" s="183">
        <v>0.18700163894726901</v>
      </c>
    </row>
    <row r="59" spans="1:4" x14ac:dyDescent="0.25">
      <c r="A59" s="183">
        <v>2021.07103825135</v>
      </c>
      <c r="B59" s="183"/>
      <c r="C59" s="183">
        <v>1.0519314668803801</v>
      </c>
      <c r="D59" s="183">
        <v>0.24868735645134701</v>
      </c>
    </row>
    <row r="60" spans="1:4" x14ac:dyDescent="0.25">
      <c r="A60" s="183">
        <v>2021.0737704917899</v>
      </c>
      <c r="B60" s="183"/>
      <c r="C60" s="183">
        <v>1.1483451973723899</v>
      </c>
      <c r="D60" s="183">
        <v>0.30035297028740898</v>
      </c>
    </row>
    <row r="61" spans="1:4" x14ac:dyDescent="0.25">
      <c r="A61" s="183">
        <v>2021.07650273223</v>
      </c>
      <c r="B61" s="183"/>
      <c r="C61" s="183">
        <v>1.2879220267987801</v>
      </c>
      <c r="D61" s="183">
        <v>0.38328464039544602</v>
      </c>
    </row>
    <row r="62" spans="1:4" x14ac:dyDescent="0.25">
      <c r="A62" s="183">
        <v>2021.0792349726601</v>
      </c>
      <c r="B62" s="183"/>
      <c r="C62" s="183">
        <v>1.44436548871466</v>
      </c>
      <c r="D62" s="183">
        <v>0.44846508307897898</v>
      </c>
    </row>
    <row r="63" spans="1:4" x14ac:dyDescent="0.25">
      <c r="A63" s="183">
        <v>2021.0819672130999</v>
      </c>
      <c r="B63" s="183"/>
      <c r="C63" s="183">
        <v>1.58901841047815</v>
      </c>
      <c r="D63" s="183">
        <v>0.49561609901345999</v>
      </c>
    </row>
    <row r="64" spans="1:4" x14ac:dyDescent="0.25">
      <c r="A64" s="183">
        <v>2021.08469945354</v>
      </c>
      <c r="B64" s="183">
        <v>1.40357036786908E-2</v>
      </c>
      <c r="C64" s="183">
        <v>1.70909267683288</v>
      </c>
      <c r="D64" s="183">
        <v>0.56817274288392605</v>
      </c>
    </row>
    <row r="65" spans="1:4" x14ac:dyDescent="0.25">
      <c r="A65" s="183">
        <v>2021.0874316939801</v>
      </c>
      <c r="B65" s="183">
        <v>1.40357036786908E-2</v>
      </c>
      <c r="C65" s="183">
        <v>1.7908760107287001</v>
      </c>
      <c r="D65" s="183">
        <v>0.64848265603421396</v>
      </c>
    </row>
    <row r="66" spans="1:4" x14ac:dyDescent="0.25">
      <c r="A66" s="183">
        <v>2021.0901639344099</v>
      </c>
      <c r="B66" s="183">
        <v>1.40357036786908E-2</v>
      </c>
      <c r="C66" s="183">
        <v>1.8322487916539201</v>
      </c>
      <c r="D66" s="183">
        <v>0.76064889006622005</v>
      </c>
    </row>
    <row r="67" spans="1:4" x14ac:dyDescent="0.25">
      <c r="A67" s="183">
        <v>2021.09289617485</v>
      </c>
      <c r="B67" s="183">
        <v>1.40357036786908E-2</v>
      </c>
      <c r="C67" s="183">
        <v>1.9446765934775101</v>
      </c>
      <c r="D67" s="183">
        <v>0.89726438286763899</v>
      </c>
    </row>
    <row r="68" spans="1:4" x14ac:dyDescent="0.25">
      <c r="A68" s="183">
        <v>2021.0956284152901</v>
      </c>
      <c r="B68" s="183">
        <v>1.40357036786908E-2</v>
      </c>
      <c r="C68" s="183">
        <v>2.09244550240712</v>
      </c>
      <c r="D68" s="183">
        <v>1.0432356833671199</v>
      </c>
    </row>
    <row r="69" spans="1:4" x14ac:dyDescent="0.25">
      <c r="A69" s="183">
        <v>2021.0983606557199</v>
      </c>
      <c r="B69" s="183">
        <v>1.40357036786908E-2</v>
      </c>
      <c r="C69" s="183">
        <v>2.26701026955836</v>
      </c>
      <c r="D69" s="183">
        <v>1.14398449758856</v>
      </c>
    </row>
    <row r="70" spans="1:4" x14ac:dyDescent="0.25">
      <c r="A70" s="183">
        <v>2021.10109289616</v>
      </c>
      <c r="B70" s="183">
        <v>1.40357036786908E-2</v>
      </c>
      <c r="C70" s="183">
        <v>2.5127231082233599</v>
      </c>
      <c r="D70" s="183">
        <v>1.1897885335851299</v>
      </c>
    </row>
    <row r="71" spans="1:4" x14ac:dyDescent="0.25">
      <c r="A71" s="183">
        <v>2021.1038251366001</v>
      </c>
      <c r="B71" s="183">
        <v>0.15314966151193499</v>
      </c>
      <c r="C71" s="183">
        <v>2.76347790052567</v>
      </c>
      <c r="D71" s="183">
        <v>1.25788062171816</v>
      </c>
    </row>
    <row r="72" spans="1:4" x14ac:dyDescent="0.25">
      <c r="A72" s="183">
        <v>2021.10655737704</v>
      </c>
      <c r="B72" s="183">
        <v>0.15314966151193499</v>
      </c>
      <c r="C72" s="183">
        <v>2.8755102372338399</v>
      </c>
      <c r="D72" s="183">
        <v>1.33408429596823</v>
      </c>
    </row>
    <row r="73" spans="1:4" x14ac:dyDescent="0.25">
      <c r="A73" s="183">
        <v>2021.10928961747</v>
      </c>
      <c r="B73" s="183">
        <v>0.15314966151193499</v>
      </c>
      <c r="C73" s="183">
        <v>2.9729155005820802</v>
      </c>
      <c r="D73" s="183">
        <v>1.4396008079553899</v>
      </c>
    </row>
    <row r="74" spans="1:4" x14ac:dyDescent="0.25">
      <c r="A74" s="183">
        <v>2021.1120218579099</v>
      </c>
      <c r="B74" s="183">
        <v>0.15314966151193499</v>
      </c>
      <c r="C74" s="183">
        <v>3.1629698719599699</v>
      </c>
      <c r="D74" s="183">
        <v>1.5454243484496899</v>
      </c>
    </row>
    <row r="75" spans="1:4" x14ac:dyDescent="0.25">
      <c r="A75" s="183">
        <v>2021.11475409835</v>
      </c>
      <c r="B75" s="183">
        <v>0.15314966151193499</v>
      </c>
      <c r="C75" s="183">
        <v>3.3802696447923002</v>
      </c>
      <c r="D75" s="183">
        <v>1.67035010759619</v>
      </c>
    </row>
    <row r="76" spans="1:4" x14ac:dyDescent="0.25">
      <c r="A76" s="183">
        <v>2021.1174863387801</v>
      </c>
      <c r="B76" s="183">
        <v>0.15314966151193499</v>
      </c>
      <c r="C76" s="183">
        <v>3.6512789578990898</v>
      </c>
      <c r="D76" s="183">
        <v>1.7638548220499</v>
      </c>
    </row>
    <row r="77" spans="1:4" x14ac:dyDescent="0.25">
      <c r="A77" s="183">
        <v>2021.1202185792199</v>
      </c>
      <c r="B77" s="183">
        <v>0.15314966151193499</v>
      </c>
      <c r="C77" s="183">
        <v>3.9522862184241099</v>
      </c>
      <c r="D77" s="183">
        <v>1.79666427322443</v>
      </c>
    </row>
    <row r="78" spans="1:4" x14ac:dyDescent="0.25">
      <c r="A78" s="183">
        <v>2021.12295081966</v>
      </c>
      <c r="B78" s="183">
        <v>0.56411856685485795</v>
      </c>
      <c r="C78" s="183">
        <v>4.2529690102447999</v>
      </c>
      <c r="D78" s="183">
        <v>1.8386366998462</v>
      </c>
    </row>
    <row r="79" spans="1:4" x14ac:dyDescent="0.25">
      <c r="A79" s="183">
        <v>2021.1256830601001</v>
      </c>
      <c r="B79" s="183">
        <v>0.56411856685485795</v>
      </c>
      <c r="C79" s="183">
        <v>4.2529690102447999</v>
      </c>
      <c r="D79" s="183">
        <v>1.9080412041472301</v>
      </c>
    </row>
    <row r="80" spans="1:4" x14ac:dyDescent="0.25">
      <c r="A80" s="183">
        <v>2021.1284153005299</v>
      </c>
      <c r="B80" s="183">
        <v>0.56411856685485795</v>
      </c>
      <c r="C80" s="183">
        <v>4.53634861717586</v>
      </c>
      <c r="D80" s="183">
        <v>1.9805550983847899</v>
      </c>
    </row>
    <row r="81" spans="1:4" x14ac:dyDescent="0.25">
      <c r="A81" s="183">
        <v>2021.13114754097</v>
      </c>
      <c r="B81" s="183">
        <v>0.56411856685485795</v>
      </c>
      <c r="C81" s="183">
        <v>4.67414268140279</v>
      </c>
      <c r="D81" s="183">
        <v>2.06011144315623</v>
      </c>
    </row>
    <row r="82" spans="1:4" x14ac:dyDescent="0.25">
      <c r="A82" s="183">
        <v>2021.1338797814101</v>
      </c>
      <c r="B82" s="183">
        <v>0.56411856685485795</v>
      </c>
      <c r="C82" s="183">
        <v>4.8828485652563396</v>
      </c>
      <c r="D82" s="183">
        <v>2.1507687314752002</v>
      </c>
    </row>
    <row r="83" spans="1:4" x14ac:dyDescent="0.25">
      <c r="A83" s="183">
        <v>2021.1366120218399</v>
      </c>
      <c r="B83" s="183">
        <v>0.56411856685485795</v>
      </c>
      <c r="C83" s="183">
        <v>5.1477286222427097</v>
      </c>
      <c r="D83" s="183">
        <v>2.2152515612425598</v>
      </c>
    </row>
    <row r="84" spans="1:4" x14ac:dyDescent="0.25">
      <c r="A84" s="183">
        <v>2021.13934426228</v>
      </c>
      <c r="B84" s="183">
        <v>0.56411856685485795</v>
      </c>
      <c r="C84" s="183">
        <v>5.4065026857625096</v>
      </c>
      <c r="D84" s="183">
        <v>2.2367037360688902</v>
      </c>
    </row>
    <row r="85" spans="1:4" x14ac:dyDescent="0.25">
      <c r="A85" s="183">
        <v>2021.1420765027201</v>
      </c>
      <c r="B85" s="183">
        <v>0.94874353606239104</v>
      </c>
      <c r="C85" s="183">
        <v>5.6994465666614396</v>
      </c>
      <c r="D85" s="183">
        <v>2.2578641816330101</v>
      </c>
    </row>
    <row r="86" spans="1:4" x14ac:dyDescent="0.25">
      <c r="A86" s="183">
        <v>2021.14480874316</v>
      </c>
      <c r="B86" s="183">
        <v>0.94874353606239104</v>
      </c>
      <c r="C86" s="183">
        <v>5.8726101365588201</v>
      </c>
      <c r="D86" s="183">
        <v>2.3053972040178299</v>
      </c>
    </row>
    <row r="87" spans="1:4" x14ac:dyDescent="0.25">
      <c r="A87" s="183">
        <v>2021.14754098359</v>
      </c>
      <c r="B87" s="183">
        <v>0.94874353606239104</v>
      </c>
      <c r="C87" s="183">
        <v>6.0067628401775304</v>
      </c>
      <c r="D87" s="183">
        <v>2.3654407178665799</v>
      </c>
    </row>
    <row r="88" spans="1:4" x14ac:dyDescent="0.25">
      <c r="A88" s="183">
        <v>2021.1502732240299</v>
      </c>
      <c r="B88" s="183">
        <v>0.94874353606239104</v>
      </c>
      <c r="C88" s="183">
        <v>6.2257088234101001</v>
      </c>
      <c r="D88" s="183">
        <v>2.4250209859232799</v>
      </c>
    </row>
    <row r="89" spans="1:4" x14ac:dyDescent="0.25">
      <c r="A89" s="183">
        <v>2021.15300546447</v>
      </c>
      <c r="B89" s="183">
        <v>0.94874353606239104</v>
      </c>
      <c r="C89" s="183">
        <v>6.5120678627080597</v>
      </c>
      <c r="D89" s="183">
        <v>2.4905816459258299</v>
      </c>
    </row>
    <row r="90" spans="1:4" x14ac:dyDescent="0.25">
      <c r="A90" s="183">
        <v>2021.1557377049</v>
      </c>
      <c r="B90" s="183">
        <v>0.94874353606239104</v>
      </c>
      <c r="C90" s="183">
        <v>6.83177588002793</v>
      </c>
      <c r="D90" s="183">
        <v>2.5437516965079801</v>
      </c>
    </row>
    <row r="91" spans="1:4" x14ac:dyDescent="0.25">
      <c r="A91" s="183">
        <v>2021.1584699453399</v>
      </c>
      <c r="B91" s="183">
        <v>0.94874353606239104</v>
      </c>
      <c r="C91" s="183">
        <v>7.15964878673614</v>
      </c>
      <c r="D91" s="183">
        <v>2.565073568341</v>
      </c>
    </row>
    <row r="92" spans="1:4" x14ac:dyDescent="0.25">
      <c r="A92" s="183">
        <v>2021.16120218578</v>
      </c>
      <c r="B92" s="183">
        <v>1.60574869740791</v>
      </c>
      <c r="C92" s="183">
        <v>7.4863207967034802</v>
      </c>
      <c r="D92" s="183">
        <v>2.5830278895109098</v>
      </c>
    </row>
    <row r="93" spans="1:4" x14ac:dyDescent="0.25">
      <c r="A93" s="183">
        <v>2021.1639344262201</v>
      </c>
      <c r="B93" s="183">
        <v>1.60574869740791</v>
      </c>
      <c r="C93" s="183">
        <v>7.6937164191318397</v>
      </c>
      <c r="D93" s="183">
        <v>2.6252608535970499</v>
      </c>
    </row>
    <row r="94" spans="1:4" x14ac:dyDescent="0.25">
      <c r="A94" s="183">
        <v>2021.1666666666499</v>
      </c>
      <c r="B94" s="183">
        <v>1.60574869740791</v>
      </c>
      <c r="C94" s="183">
        <v>7.9039011431228801</v>
      </c>
      <c r="D94" s="183">
        <v>2.6882410293199199</v>
      </c>
    </row>
    <row r="95" spans="1:4" x14ac:dyDescent="0.25">
      <c r="A95" s="183">
        <v>2021.16939890709</v>
      </c>
      <c r="B95" s="183">
        <v>1.60574869740791</v>
      </c>
      <c r="C95" s="183">
        <v>8.1442865319442603</v>
      </c>
      <c r="D95" s="183">
        <v>2.7577667344658301</v>
      </c>
    </row>
    <row r="96" spans="1:4" x14ac:dyDescent="0.25">
      <c r="A96" s="183">
        <v>2021.1721311475301</v>
      </c>
      <c r="B96" s="183">
        <v>1.60574869740791</v>
      </c>
      <c r="C96" s="183">
        <v>8.3975098845659701</v>
      </c>
      <c r="D96" s="183">
        <v>2.83787656554501</v>
      </c>
    </row>
    <row r="97" spans="1:4" x14ac:dyDescent="0.25">
      <c r="A97" s="183">
        <v>2021.1748633879599</v>
      </c>
      <c r="B97" s="183">
        <v>1.60574869740791</v>
      </c>
      <c r="C97" s="183">
        <v>8.6709883622169404</v>
      </c>
      <c r="D97" s="183">
        <v>2.9013060611646102</v>
      </c>
    </row>
    <row r="98" spans="1:4" x14ac:dyDescent="0.25">
      <c r="A98" s="183">
        <v>2021.1775956284</v>
      </c>
      <c r="B98" s="183">
        <v>1.60574869740791</v>
      </c>
      <c r="C98" s="183">
        <v>8.9957467923209702</v>
      </c>
      <c r="D98" s="183">
        <v>2.93233107026865</v>
      </c>
    </row>
    <row r="99" spans="1:4" x14ac:dyDescent="0.25">
      <c r="A99" s="183">
        <v>2021.1803278688401</v>
      </c>
      <c r="B99" s="183">
        <v>2.0957785914141298</v>
      </c>
      <c r="C99" s="183">
        <v>9.2708868881039503</v>
      </c>
      <c r="D99" s="183">
        <v>2.9666521945918198</v>
      </c>
    </row>
    <row r="100" spans="1:4" x14ac:dyDescent="0.25">
      <c r="A100" s="183">
        <v>2021.1830601092799</v>
      </c>
      <c r="B100" s="183">
        <v>2.0957785914141298</v>
      </c>
      <c r="C100" s="183">
        <v>9.5144375084106194</v>
      </c>
      <c r="D100" s="183">
        <v>3.0255835505456599</v>
      </c>
    </row>
    <row r="101" spans="1:4" x14ac:dyDescent="0.25">
      <c r="A101" s="183">
        <v>2021.18579234971</v>
      </c>
      <c r="B101" s="183">
        <v>2.0957785914141298</v>
      </c>
      <c r="C101" s="183">
        <v>9.6984302968429095</v>
      </c>
      <c r="D101" s="183">
        <v>3.0997641071344701</v>
      </c>
    </row>
    <row r="102" spans="1:4" x14ac:dyDescent="0.25">
      <c r="A102" s="183">
        <v>2021.1885245901501</v>
      </c>
      <c r="B102" s="183">
        <v>2.0957785914141298</v>
      </c>
      <c r="C102" s="183">
        <v>9.9407546429681606</v>
      </c>
      <c r="D102" s="183">
        <v>3.1898177251678601</v>
      </c>
    </row>
    <row r="103" spans="1:4" x14ac:dyDescent="0.25">
      <c r="A103" s="183">
        <v>2021.19125683059</v>
      </c>
      <c r="B103" s="183">
        <v>2.0957785914141298</v>
      </c>
      <c r="C103" s="183">
        <v>10.230470150892801</v>
      </c>
      <c r="D103" s="183">
        <v>3.2940131333407501</v>
      </c>
    </row>
    <row r="104" spans="1:4" x14ac:dyDescent="0.25">
      <c r="A104" s="183">
        <v>2021.19398907102</v>
      </c>
      <c r="B104" s="183">
        <v>2.0957785914141298</v>
      </c>
      <c r="C104" s="183">
        <v>10.573981603234699</v>
      </c>
      <c r="D104" s="183">
        <v>3.3702624177396001</v>
      </c>
    </row>
    <row r="105" spans="1:4" x14ac:dyDescent="0.25">
      <c r="A105" s="183">
        <v>2021.1967213114599</v>
      </c>
      <c r="B105" s="183">
        <v>2.0957785914141298</v>
      </c>
      <c r="C105" s="183">
        <v>11.156943104445901</v>
      </c>
      <c r="D105" s="183">
        <v>3.4062991494194401</v>
      </c>
    </row>
    <row r="106" spans="1:4" x14ac:dyDescent="0.25">
      <c r="A106" s="183">
        <v>2021.1994535519</v>
      </c>
      <c r="B106" s="183">
        <v>2.59668688527776</v>
      </c>
      <c r="C106" s="183">
        <v>11.316909196801699</v>
      </c>
      <c r="D106" s="183">
        <v>3.4290657894607901</v>
      </c>
    </row>
    <row r="107" spans="1:4" x14ac:dyDescent="0.25">
      <c r="A107" s="183">
        <v>2021.2021857923401</v>
      </c>
      <c r="B107" s="183">
        <v>2.59668688527776</v>
      </c>
      <c r="C107" s="183">
        <v>11.5816088926926</v>
      </c>
      <c r="D107" s="183">
        <v>3.5312037252951098</v>
      </c>
    </row>
    <row r="108" spans="1:4" x14ac:dyDescent="0.25">
      <c r="A108" s="183">
        <v>2021.2049180327699</v>
      </c>
      <c r="B108" s="183">
        <v>2.59668688527776</v>
      </c>
      <c r="C108" s="183">
        <v>11.795176066975699</v>
      </c>
      <c r="D108" s="183">
        <v>3.6049921166094601</v>
      </c>
    </row>
    <row r="109" spans="1:4" x14ac:dyDescent="0.25">
      <c r="A109" s="183">
        <v>2021.20765027321</v>
      </c>
      <c r="B109" s="183">
        <v>2.59668688527776</v>
      </c>
      <c r="C109" s="183">
        <v>12.0812314833241</v>
      </c>
      <c r="D109" s="183">
        <v>3.7098039680411401</v>
      </c>
    </row>
    <row r="110" spans="1:4" x14ac:dyDescent="0.25">
      <c r="A110" s="183">
        <v>2021.2103825136501</v>
      </c>
      <c r="B110" s="183">
        <v>2.59668688527776</v>
      </c>
      <c r="C110" s="183">
        <v>12.381007937981799</v>
      </c>
      <c r="D110" s="183">
        <v>3.8310027691795501</v>
      </c>
    </row>
    <row r="111" spans="1:4" x14ac:dyDescent="0.25">
      <c r="A111" s="183">
        <v>2021.2131147540799</v>
      </c>
      <c r="B111" s="183">
        <v>2.59668688527776</v>
      </c>
      <c r="C111" s="183">
        <v>12.668970891945801</v>
      </c>
      <c r="D111" s="183">
        <v>3.9200746480169402</v>
      </c>
    </row>
    <row r="112" spans="1:4" x14ac:dyDescent="0.25">
      <c r="A112" s="183">
        <v>2021.21584699452</v>
      </c>
      <c r="B112" s="183">
        <v>2.59668688527776</v>
      </c>
      <c r="C112" s="183">
        <v>13.0019558423652</v>
      </c>
      <c r="D112" s="183">
        <v>3.9592526257373901</v>
      </c>
    </row>
    <row r="113" spans="1:4" x14ac:dyDescent="0.25">
      <c r="A113" s="183">
        <v>2021.2185792349601</v>
      </c>
      <c r="B113" s="183">
        <v>3.3289829460656102</v>
      </c>
      <c r="C113" s="183">
        <v>13.335611784397599</v>
      </c>
      <c r="D113" s="183">
        <v>3.9851089580296102</v>
      </c>
    </row>
    <row r="114" spans="1:4" x14ac:dyDescent="0.25">
      <c r="A114" s="183">
        <v>2021.2213114753999</v>
      </c>
      <c r="B114" s="183">
        <v>3.3289829460656102</v>
      </c>
      <c r="C114" s="183">
        <v>13.568153127186299</v>
      </c>
      <c r="D114" s="183">
        <v>4.1400706514845904</v>
      </c>
    </row>
    <row r="115" spans="1:4" x14ac:dyDescent="0.25">
      <c r="A115" s="183">
        <v>2021.22404371583</v>
      </c>
      <c r="B115" s="183">
        <v>3.3289829460656102</v>
      </c>
      <c r="C115" s="183">
        <v>13.7563739784836</v>
      </c>
      <c r="D115" s="183">
        <v>4.2253465573615303</v>
      </c>
    </row>
    <row r="116" spans="1:4" x14ac:dyDescent="0.25">
      <c r="A116" s="183">
        <v>2021.2267759562701</v>
      </c>
      <c r="B116" s="183">
        <v>3.3289829460656102</v>
      </c>
      <c r="C116" s="183">
        <v>14.007596440762001</v>
      </c>
      <c r="D116" s="183">
        <v>4.35691552468694</v>
      </c>
    </row>
    <row r="117" spans="1:4" x14ac:dyDescent="0.25">
      <c r="A117" s="183">
        <v>2021.22950819671</v>
      </c>
      <c r="B117" s="183">
        <v>3.3289829460656102</v>
      </c>
      <c r="C117" s="183">
        <v>14.326118666960401</v>
      </c>
      <c r="D117" s="183">
        <v>4.5004227034830304</v>
      </c>
    </row>
    <row r="118" spans="1:4" x14ac:dyDescent="0.25">
      <c r="A118" s="183">
        <v>2021.23224043714</v>
      </c>
      <c r="B118" s="183">
        <v>3.3289829460656102</v>
      </c>
      <c r="C118" s="183">
        <v>14.711414679411901</v>
      </c>
      <c r="D118" s="183">
        <v>4.6412149588249596</v>
      </c>
    </row>
    <row r="119" spans="1:4" x14ac:dyDescent="0.25">
      <c r="A119" s="183">
        <v>2021.2349726775799</v>
      </c>
      <c r="B119" s="183">
        <v>3.3289829460656102</v>
      </c>
      <c r="C119" s="183">
        <v>15.1484495530333</v>
      </c>
      <c r="D119" s="183">
        <v>4.6898539932940704</v>
      </c>
    </row>
    <row r="120" spans="1:4" x14ac:dyDescent="0.25">
      <c r="A120" s="183">
        <v>2021.23770491802</v>
      </c>
      <c r="B120" s="183">
        <v>3.89802130427229</v>
      </c>
      <c r="C120" s="183">
        <v>15.5870548068457</v>
      </c>
      <c r="D120" s="183">
        <v>4.7186171050182102</v>
      </c>
    </row>
    <row r="121" spans="1:4" x14ac:dyDescent="0.25">
      <c r="A121" s="183">
        <v>2021.2404371584601</v>
      </c>
      <c r="B121" s="183">
        <v>3.89802130427229</v>
      </c>
      <c r="C121" s="183">
        <v>15.895410951200001</v>
      </c>
      <c r="D121" s="183">
        <v>4.8288501782716402</v>
      </c>
    </row>
    <row r="122" spans="1:4" x14ac:dyDescent="0.25">
      <c r="A122" s="183">
        <v>2021.2431693988899</v>
      </c>
      <c r="B122" s="183">
        <v>3.89802130427229</v>
      </c>
      <c r="C122" s="183">
        <v>16.139896911458798</v>
      </c>
      <c r="D122" s="183">
        <v>4.9234888757570499</v>
      </c>
    </row>
    <row r="123" spans="1:4" x14ac:dyDescent="0.25">
      <c r="A123" s="183">
        <v>2021.24590163933</v>
      </c>
      <c r="B123" s="183">
        <v>3.89802130427229</v>
      </c>
      <c r="C123" s="183">
        <v>16.497463538410901</v>
      </c>
      <c r="D123" s="183">
        <v>5.0517984316878204</v>
      </c>
    </row>
    <row r="124" spans="1:4" x14ac:dyDescent="0.25">
      <c r="A124" s="183">
        <v>2021.2486338797701</v>
      </c>
      <c r="B124" s="183">
        <v>3.89802130427229</v>
      </c>
      <c r="C124" s="183">
        <v>16.945367207290001</v>
      </c>
      <c r="D124" s="183">
        <v>5.2045590242860102</v>
      </c>
    </row>
    <row r="125" spans="1:4" x14ac:dyDescent="0.25">
      <c r="A125" s="183">
        <v>2021.2513661201999</v>
      </c>
      <c r="B125" s="183">
        <v>3.89802130427229</v>
      </c>
      <c r="C125" s="183">
        <v>17.517921843084199</v>
      </c>
      <c r="D125" s="183">
        <v>5.3067275777614</v>
      </c>
    </row>
    <row r="126" spans="1:4" x14ac:dyDescent="0.25">
      <c r="A126" s="183">
        <v>2021.25409836064</v>
      </c>
      <c r="B126" s="183">
        <v>3.89802130427229</v>
      </c>
      <c r="C126" s="183">
        <v>18.083887407704001</v>
      </c>
      <c r="D126" s="183">
        <v>5.38196379654498</v>
      </c>
    </row>
    <row r="127" spans="1:4" x14ac:dyDescent="0.25">
      <c r="A127" s="183">
        <v>2021.2568306010801</v>
      </c>
      <c r="B127" s="183">
        <v>4.5277312531000398</v>
      </c>
      <c r="C127" s="183">
        <v>18.554696331476801</v>
      </c>
      <c r="D127" s="183">
        <v>5.40712791978806</v>
      </c>
    </row>
    <row r="128" spans="1:4" x14ac:dyDescent="0.25">
      <c r="A128" s="183">
        <v>2021.2595628415199</v>
      </c>
      <c r="B128" s="183">
        <v>4.5277312531000398</v>
      </c>
      <c r="C128" s="183">
        <v>18.849415726877901</v>
      </c>
      <c r="D128" s="183">
        <v>5.4499281601977803</v>
      </c>
    </row>
    <row r="129" spans="1:4" x14ac:dyDescent="0.25">
      <c r="A129" s="183">
        <v>2021.26229508195</v>
      </c>
      <c r="B129" s="183">
        <v>4.5277312531000398</v>
      </c>
      <c r="C129" s="183">
        <v>19.038209081149699</v>
      </c>
      <c r="D129" s="183">
        <v>5.5674295023715601</v>
      </c>
    </row>
    <row r="130" spans="1:4" x14ac:dyDescent="0.25">
      <c r="A130" s="183">
        <v>2021.2650273223901</v>
      </c>
      <c r="B130" s="183">
        <v>4.5277312531000398</v>
      </c>
      <c r="C130" s="183">
        <v>19.4628709419354</v>
      </c>
      <c r="D130" s="183">
        <v>5.6871239971696204</v>
      </c>
    </row>
    <row r="131" spans="1:4" x14ac:dyDescent="0.25">
      <c r="A131" s="183">
        <v>2021.26775956283</v>
      </c>
      <c r="B131" s="183">
        <v>4.5277312531000398</v>
      </c>
      <c r="C131" s="183">
        <v>20.0007835586886</v>
      </c>
      <c r="D131" s="183">
        <v>5.8354961904874596</v>
      </c>
    </row>
    <row r="132" spans="1:4" x14ac:dyDescent="0.25">
      <c r="A132" s="183">
        <v>2021.27049180326</v>
      </c>
      <c r="B132" s="183">
        <v>4.5277312531000398</v>
      </c>
      <c r="C132" s="183">
        <v>20.604807429228799</v>
      </c>
      <c r="D132" s="183">
        <v>5.9665515603745201</v>
      </c>
    </row>
    <row r="133" spans="1:4" x14ac:dyDescent="0.25">
      <c r="A133" s="183">
        <v>2021.2732240437001</v>
      </c>
      <c r="B133" s="183">
        <v>4.5277312531000398</v>
      </c>
      <c r="C133" s="183">
        <v>21.357123769466401</v>
      </c>
      <c r="D133" s="183">
        <v>6.0361439117724798</v>
      </c>
    </row>
    <row r="134" spans="1:4" x14ac:dyDescent="0.25">
      <c r="A134" s="183">
        <v>2021.27595628414</v>
      </c>
      <c r="B134" s="183">
        <v>5.2728491188700399</v>
      </c>
      <c r="C134" s="183">
        <v>21.9426921984705</v>
      </c>
      <c r="D134" s="183">
        <v>6.0724540712674804</v>
      </c>
    </row>
    <row r="135" spans="1:4" x14ac:dyDescent="0.25">
      <c r="A135" s="183">
        <v>2021.27868852458</v>
      </c>
      <c r="B135" s="183">
        <v>5.2728491188700399</v>
      </c>
      <c r="C135" s="183">
        <v>22.376281782423298</v>
      </c>
      <c r="D135" s="183">
        <v>6.1764598496565304</v>
      </c>
    </row>
    <row r="136" spans="1:4" x14ac:dyDescent="0.25">
      <c r="A136" s="183">
        <v>2021.2814207650099</v>
      </c>
      <c r="B136" s="183">
        <v>5.2728491188700399</v>
      </c>
      <c r="C136" s="183">
        <v>22.7557947595507</v>
      </c>
      <c r="D136" s="183">
        <v>6.2852882227137403</v>
      </c>
    </row>
    <row r="137" spans="1:4" x14ac:dyDescent="0.25">
      <c r="A137" s="183">
        <v>2021.28415300545</v>
      </c>
      <c r="B137" s="183">
        <v>5.2728491188700399</v>
      </c>
      <c r="C137" s="183">
        <v>23.166356128868099</v>
      </c>
      <c r="D137" s="183">
        <v>6.4362529506276003</v>
      </c>
    </row>
    <row r="138" spans="1:4" x14ac:dyDescent="0.25">
      <c r="A138" s="183">
        <v>2021.2868852458901</v>
      </c>
      <c r="B138" s="183">
        <v>5.2728491188700399</v>
      </c>
      <c r="C138" s="183">
        <v>23.7153058174789</v>
      </c>
      <c r="D138" s="183">
        <v>6.60454167533429</v>
      </c>
    </row>
    <row r="139" spans="1:4" x14ac:dyDescent="0.25">
      <c r="A139" s="183">
        <v>2021.2896174863199</v>
      </c>
      <c r="B139" s="183">
        <v>5.2728491188700399</v>
      </c>
      <c r="C139" s="183">
        <v>24.353224583125499</v>
      </c>
      <c r="D139" s="183">
        <v>6.7604403770115198</v>
      </c>
    </row>
    <row r="140" spans="1:4" x14ac:dyDescent="0.25">
      <c r="A140" s="183">
        <v>2021.29234972676</v>
      </c>
      <c r="B140" s="183">
        <v>5.2728491188700399</v>
      </c>
      <c r="C140" s="183">
        <v>24.915556339946701</v>
      </c>
      <c r="D140" s="183">
        <v>6.8383708149198501</v>
      </c>
    </row>
    <row r="141" spans="1:4" x14ac:dyDescent="0.25">
      <c r="A141" s="183">
        <v>2021.2950819672001</v>
      </c>
      <c r="B141" s="183">
        <v>5.8014086243884</v>
      </c>
      <c r="C141" s="183">
        <v>25.457019381479402</v>
      </c>
      <c r="D141" s="183">
        <v>6.8762654474609199</v>
      </c>
    </row>
    <row r="142" spans="1:4" x14ac:dyDescent="0.25">
      <c r="A142" s="183">
        <v>2021.2978142076299</v>
      </c>
      <c r="B142" s="183">
        <v>5.8014086243884</v>
      </c>
      <c r="C142" s="183">
        <v>25.789878351033199</v>
      </c>
      <c r="D142" s="183">
        <v>7.0037803497211897</v>
      </c>
    </row>
    <row r="143" spans="1:4" x14ac:dyDescent="0.25">
      <c r="A143" s="183">
        <v>2021.30054644807</v>
      </c>
      <c r="B143" s="183">
        <v>5.8014086243884</v>
      </c>
      <c r="C143" s="183">
        <v>26.049189268265899</v>
      </c>
      <c r="D143" s="183">
        <v>7.1237062519323402</v>
      </c>
    </row>
    <row r="144" spans="1:4" x14ac:dyDescent="0.25">
      <c r="A144" s="183">
        <v>2021.3032786885101</v>
      </c>
      <c r="B144" s="183">
        <v>5.8014086243884</v>
      </c>
      <c r="C144" s="183">
        <v>26.4628234226779</v>
      </c>
      <c r="D144" s="183">
        <v>7.3060368586603603</v>
      </c>
    </row>
    <row r="145" spans="1:4" x14ac:dyDescent="0.25">
      <c r="A145" s="183">
        <v>2021.3060109289499</v>
      </c>
      <c r="B145" s="183">
        <v>5.8014086243884</v>
      </c>
      <c r="C145" s="183">
        <v>26.962254474055602</v>
      </c>
      <c r="D145" s="183">
        <v>7.4993497215243403</v>
      </c>
    </row>
    <row r="146" spans="1:4" x14ac:dyDescent="0.25">
      <c r="A146" s="183">
        <v>2021.30874316938</v>
      </c>
      <c r="B146" s="183">
        <v>5.8014086243884</v>
      </c>
      <c r="C146" s="183">
        <v>27.545397544811799</v>
      </c>
      <c r="D146" s="183">
        <v>7.66568446846171</v>
      </c>
    </row>
    <row r="147" spans="1:4" x14ac:dyDescent="0.25">
      <c r="A147" s="183">
        <v>2021.3114754098201</v>
      </c>
      <c r="B147" s="183">
        <v>5.8014086243884</v>
      </c>
      <c r="C147" s="183">
        <v>28.120028901158602</v>
      </c>
      <c r="D147" s="183">
        <v>7.7550671686264003</v>
      </c>
    </row>
    <row r="148" spans="1:4" x14ac:dyDescent="0.25">
      <c r="A148" s="183">
        <v>2021.31420765026</v>
      </c>
      <c r="B148" s="183">
        <v>6.5380642155912101</v>
      </c>
      <c r="C148" s="183">
        <v>28.631894596299102</v>
      </c>
      <c r="D148" s="183">
        <v>7.8327062755855801</v>
      </c>
    </row>
    <row r="149" spans="1:4" x14ac:dyDescent="0.25">
      <c r="A149" s="183">
        <v>2021.31693989069</v>
      </c>
      <c r="B149" s="183">
        <v>6.5380642155912101</v>
      </c>
      <c r="C149" s="183">
        <v>28.968979211818802</v>
      </c>
      <c r="D149" s="183">
        <v>7.9703921239600302</v>
      </c>
    </row>
    <row r="150" spans="1:4" x14ac:dyDescent="0.25">
      <c r="A150" s="183">
        <v>2021.3196721311299</v>
      </c>
      <c r="B150" s="183">
        <v>6.5380642155912101</v>
      </c>
      <c r="C150" s="183">
        <v>29.228604325934601</v>
      </c>
      <c r="D150" s="183">
        <v>8.1773931684835208</v>
      </c>
    </row>
    <row r="151" spans="1:4" x14ac:dyDescent="0.25">
      <c r="A151" s="183">
        <v>2021.32240437157</v>
      </c>
      <c r="B151" s="183">
        <v>6.5380642155912101</v>
      </c>
      <c r="C151" s="183">
        <v>29.620434122993601</v>
      </c>
      <c r="D151" s="183">
        <v>8.4456231698814594</v>
      </c>
    </row>
    <row r="152" spans="1:4" x14ac:dyDescent="0.25">
      <c r="A152" s="183">
        <v>2021.3251366120101</v>
      </c>
      <c r="B152" s="183">
        <v>6.5380642155912101</v>
      </c>
      <c r="C152" s="183">
        <v>30.1112229474105</v>
      </c>
      <c r="D152" s="183">
        <v>8.7523637178839593</v>
      </c>
    </row>
    <row r="153" spans="1:4" x14ac:dyDescent="0.25">
      <c r="A153" s="183">
        <v>2021.3278688524399</v>
      </c>
      <c r="B153" s="183">
        <v>6.5380642155912101</v>
      </c>
      <c r="C153" s="183">
        <v>30.636406965047598</v>
      </c>
      <c r="D153" s="183">
        <v>8.9516395887653903</v>
      </c>
    </row>
    <row r="154" spans="1:4" x14ac:dyDescent="0.25">
      <c r="A154" s="183">
        <v>2021.33060109288</v>
      </c>
      <c r="B154" s="183">
        <v>6.5380642155912101</v>
      </c>
      <c r="C154" s="183">
        <v>31.245235026776101</v>
      </c>
      <c r="D154" s="183">
        <v>9.0548707900571106</v>
      </c>
    </row>
    <row r="155" spans="1:4" x14ac:dyDescent="0.25">
      <c r="A155" s="183">
        <v>2021.3333333333201</v>
      </c>
      <c r="B155" s="183">
        <v>7.3050672742074001</v>
      </c>
      <c r="C155" s="183">
        <v>31.653720279765601</v>
      </c>
      <c r="D155" s="183">
        <v>9.3064777756495705</v>
      </c>
    </row>
    <row r="156" spans="1:4" x14ac:dyDescent="0.25">
      <c r="A156" s="183">
        <v>2021.3360655737499</v>
      </c>
      <c r="B156" s="183">
        <v>7.3050672742074001</v>
      </c>
      <c r="C156" s="183">
        <v>31.8799625792721</v>
      </c>
      <c r="D156" s="183">
        <v>9.4936622542627802</v>
      </c>
    </row>
    <row r="157" spans="1:4" x14ac:dyDescent="0.25">
      <c r="A157" s="183">
        <v>2021.33879781419</v>
      </c>
      <c r="B157" s="183">
        <v>7.3050672742074001</v>
      </c>
      <c r="C157" s="183">
        <v>32.074845612941601</v>
      </c>
      <c r="D157" s="183">
        <v>9.7645002498333096</v>
      </c>
    </row>
    <row r="158" spans="1:4" x14ac:dyDescent="0.25">
      <c r="A158" s="183">
        <v>2021.3415300546301</v>
      </c>
      <c r="B158" s="183">
        <v>7.3050672742074001</v>
      </c>
      <c r="C158" s="183">
        <v>32.430717389399</v>
      </c>
      <c r="D158" s="183">
        <v>10.1969679765176</v>
      </c>
    </row>
    <row r="159" spans="1:4" x14ac:dyDescent="0.25">
      <c r="A159" s="183">
        <v>2021.3442622950699</v>
      </c>
      <c r="B159" s="183">
        <v>7.3050672742074001</v>
      </c>
      <c r="C159" s="183">
        <v>32.908083360433103</v>
      </c>
      <c r="D159" s="183">
        <v>10.6301764171877</v>
      </c>
    </row>
    <row r="160" spans="1:4" x14ac:dyDescent="0.25">
      <c r="A160" s="183">
        <v>2021.3469945355</v>
      </c>
      <c r="B160" s="183">
        <v>7.3050672742074001</v>
      </c>
      <c r="C160" s="183">
        <v>33.496686810483403</v>
      </c>
      <c r="D160" s="183">
        <v>10.935491357654699</v>
      </c>
    </row>
    <row r="161" spans="1:4" x14ac:dyDescent="0.25">
      <c r="A161" s="183">
        <v>2021.3497267759401</v>
      </c>
      <c r="B161" s="183">
        <v>7.3050672742074001</v>
      </c>
      <c r="C161" s="183">
        <v>34.025942698881202</v>
      </c>
      <c r="D161" s="183">
        <v>11.079081696358999</v>
      </c>
    </row>
    <row r="162" spans="1:4" x14ac:dyDescent="0.25">
      <c r="A162" s="183">
        <v>2021.35245901638</v>
      </c>
      <c r="B162" s="183">
        <v>9.1562861306296206</v>
      </c>
      <c r="C162" s="183">
        <v>34.518830902279802</v>
      </c>
      <c r="D162" s="183">
        <v>11.2762411363471</v>
      </c>
    </row>
    <row r="163" spans="1:4" x14ac:dyDescent="0.25">
      <c r="A163" s="183">
        <v>2021.35519125681</v>
      </c>
      <c r="B163" s="183">
        <v>9.1562861306296206</v>
      </c>
      <c r="C163" s="183">
        <v>34.903279791596297</v>
      </c>
      <c r="D163" s="183">
        <v>11.4990028467511</v>
      </c>
    </row>
    <row r="164" spans="1:4" x14ac:dyDescent="0.25">
      <c r="A164" s="183">
        <v>2021.3579234972501</v>
      </c>
      <c r="B164" s="183">
        <v>9.1562861306296206</v>
      </c>
      <c r="C164" s="183">
        <v>35.219162159751498</v>
      </c>
      <c r="D164" s="183">
        <v>11.796236501061999</v>
      </c>
    </row>
    <row r="165" spans="1:4" x14ac:dyDescent="0.25">
      <c r="A165" s="183">
        <v>2021.36065573769</v>
      </c>
      <c r="B165" s="183">
        <v>9.1562861306296206</v>
      </c>
      <c r="C165" s="183">
        <v>35.542748695903903</v>
      </c>
      <c r="D165" s="183">
        <v>12.151038197902601</v>
      </c>
    </row>
    <row r="166" spans="1:4" x14ac:dyDescent="0.25">
      <c r="A166" s="183">
        <v>2021.36338797813</v>
      </c>
      <c r="B166" s="183">
        <v>9.1562861306296206</v>
      </c>
      <c r="C166" s="183">
        <v>35.947539718617399</v>
      </c>
      <c r="D166" s="183">
        <v>12.5195816486489</v>
      </c>
    </row>
    <row r="167" spans="1:4" x14ac:dyDescent="0.25">
      <c r="A167" s="183">
        <v>2021.3661202185599</v>
      </c>
      <c r="B167" s="183">
        <v>9.1562861306296206</v>
      </c>
      <c r="C167" s="183">
        <v>36.331623958282101</v>
      </c>
      <c r="D167" s="183">
        <v>12.873594845456999</v>
      </c>
    </row>
    <row r="168" spans="1:4" x14ac:dyDescent="0.25">
      <c r="A168" s="183">
        <v>2021.368852459</v>
      </c>
      <c r="B168" s="183">
        <v>9.1562861306296206</v>
      </c>
      <c r="C168" s="183">
        <v>36.787702184145999</v>
      </c>
      <c r="D168" s="183">
        <v>13.102581926986099</v>
      </c>
    </row>
    <row r="169" spans="1:4" x14ac:dyDescent="0.25">
      <c r="A169" s="183">
        <v>2021.3715846994401</v>
      </c>
      <c r="B169" s="183">
        <v>11.1533946005903</v>
      </c>
      <c r="C169" s="183">
        <v>37.159739390241199</v>
      </c>
      <c r="D169" s="183">
        <v>13.2965967834013</v>
      </c>
    </row>
    <row r="170" spans="1:4" x14ac:dyDescent="0.25">
      <c r="A170" s="183">
        <v>2021.3743169398699</v>
      </c>
      <c r="B170" s="183">
        <v>11.1533946005903</v>
      </c>
      <c r="C170" s="183">
        <v>37.410040409737299</v>
      </c>
      <c r="D170" s="183">
        <v>13.5518773066196</v>
      </c>
    </row>
    <row r="171" spans="1:4" x14ac:dyDescent="0.25">
      <c r="A171" s="183">
        <v>2021.37704918031</v>
      </c>
      <c r="B171" s="183">
        <v>11.1533946005903</v>
      </c>
      <c r="C171" s="183">
        <v>37.5996065674967</v>
      </c>
      <c r="D171" s="183">
        <v>13.8731052451751</v>
      </c>
    </row>
    <row r="172" spans="1:4" x14ac:dyDescent="0.25">
      <c r="A172" s="183">
        <v>2021.3797814207501</v>
      </c>
      <c r="B172" s="183">
        <v>11.1533946005903</v>
      </c>
      <c r="C172" s="183">
        <v>37.9010331600158</v>
      </c>
      <c r="D172" s="183">
        <v>14.3232622878588</v>
      </c>
    </row>
    <row r="173" spans="1:4" x14ac:dyDescent="0.25">
      <c r="A173" s="183">
        <v>2021.3825136611899</v>
      </c>
      <c r="B173" s="183">
        <v>11.1533946005903</v>
      </c>
      <c r="C173" s="183">
        <v>38.2489889876923</v>
      </c>
      <c r="D173" s="183">
        <v>14.7882531424048</v>
      </c>
    </row>
    <row r="174" spans="1:4" x14ac:dyDescent="0.25">
      <c r="A174" s="183">
        <v>2021.38524590162</v>
      </c>
      <c r="B174" s="183">
        <v>11.1533946005903</v>
      </c>
      <c r="C174" s="183">
        <v>38.603392195833401</v>
      </c>
      <c r="D174" s="183">
        <v>15.138374891334401</v>
      </c>
    </row>
    <row r="175" spans="1:4" x14ac:dyDescent="0.25">
      <c r="A175" s="183">
        <v>2021.3879781420601</v>
      </c>
      <c r="B175" s="183">
        <v>11.1533946005903</v>
      </c>
      <c r="C175" s="183">
        <v>38.9744505577927</v>
      </c>
      <c r="D175" s="183">
        <v>15.381105554268</v>
      </c>
    </row>
    <row r="176" spans="1:4" x14ac:dyDescent="0.25">
      <c r="A176" s="183">
        <v>2021.3907103824999</v>
      </c>
      <c r="B176" s="183">
        <v>14.2803509544541</v>
      </c>
      <c r="C176" s="183">
        <v>39.278892836165099</v>
      </c>
      <c r="D176" s="183">
        <v>15.605391213960701</v>
      </c>
    </row>
    <row r="177" spans="1:4" x14ac:dyDescent="0.25">
      <c r="A177" s="183">
        <v>2021.39344262293</v>
      </c>
      <c r="B177" s="183">
        <v>14.2803509544541</v>
      </c>
      <c r="C177" s="183">
        <v>39.460650295041297</v>
      </c>
      <c r="D177" s="183">
        <v>15.8448054223737</v>
      </c>
    </row>
    <row r="178" spans="1:4" x14ac:dyDescent="0.25">
      <c r="A178" s="183">
        <v>2021.3961748633701</v>
      </c>
      <c r="B178" s="183">
        <v>14.2803509544541</v>
      </c>
      <c r="C178" s="183">
        <v>39.600471231276899</v>
      </c>
      <c r="D178" s="183">
        <v>16.2292647256325</v>
      </c>
    </row>
    <row r="179" spans="1:4" x14ac:dyDescent="0.25">
      <c r="A179" s="183">
        <v>2021.39890710381</v>
      </c>
      <c r="B179" s="183">
        <v>14.2803509544541</v>
      </c>
      <c r="C179" s="183">
        <v>39.833545198205002</v>
      </c>
      <c r="D179" s="183">
        <v>16.776725306507299</v>
      </c>
    </row>
    <row r="180" spans="1:4" x14ac:dyDescent="0.25">
      <c r="A180" s="183">
        <v>2021.40163934425</v>
      </c>
      <c r="B180" s="183">
        <v>14.2803509544541</v>
      </c>
      <c r="C180" s="183">
        <v>40.111429682917297</v>
      </c>
      <c r="D180" s="183">
        <v>17.3496652646824</v>
      </c>
    </row>
    <row r="181" spans="1:4" x14ac:dyDescent="0.25">
      <c r="A181" s="183">
        <v>2021.4043715846799</v>
      </c>
      <c r="B181" s="183">
        <v>14.2803509544541</v>
      </c>
      <c r="C181" s="183">
        <v>40.341835695350198</v>
      </c>
      <c r="D181" s="183">
        <v>17.783571522382001</v>
      </c>
    </row>
    <row r="182" spans="1:4" x14ac:dyDescent="0.25">
      <c r="A182" s="183">
        <v>2021.40710382512</v>
      </c>
      <c r="B182" s="183">
        <v>14.2803509544541</v>
      </c>
      <c r="C182" s="183">
        <v>40.609568901725403</v>
      </c>
      <c r="D182" s="183">
        <v>18.050274493220702</v>
      </c>
    </row>
    <row r="183" spans="1:4" x14ac:dyDescent="0.25">
      <c r="A183" s="183">
        <v>2021.4098360655601</v>
      </c>
      <c r="B183" s="183">
        <v>17.753221748419101</v>
      </c>
      <c r="C183" s="183">
        <v>40.811552482841599</v>
      </c>
      <c r="D183" s="183">
        <v>18.3491775468142</v>
      </c>
    </row>
    <row r="184" spans="1:4" x14ac:dyDescent="0.25">
      <c r="A184" s="183">
        <v>2021.4125683059899</v>
      </c>
      <c r="B184" s="183">
        <v>17.753221748419101</v>
      </c>
      <c r="C184" s="183">
        <v>40.811552482841599</v>
      </c>
      <c r="D184" s="183">
        <v>18.743407189378701</v>
      </c>
    </row>
    <row r="185" spans="1:4" x14ac:dyDescent="0.25">
      <c r="A185" s="183">
        <v>2021.41530054643</v>
      </c>
      <c r="B185" s="183">
        <v>17.753221748419101</v>
      </c>
      <c r="C185" s="183">
        <v>41.047232169113101</v>
      </c>
      <c r="D185" s="183">
        <v>19.223248077745399</v>
      </c>
    </row>
    <row r="186" spans="1:4" x14ac:dyDescent="0.25">
      <c r="A186" s="183">
        <v>2021.4180327868701</v>
      </c>
      <c r="B186" s="183">
        <v>17.753221748419101</v>
      </c>
      <c r="C186" s="183">
        <v>41.1341876670853</v>
      </c>
      <c r="D186" s="183">
        <v>19.7826551812907</v>
      </c>
    </row>
    <row r="187" spans="1:4" x14ac:dyDescent="0.25">
      <c r="A187" s="183">
        <v>2021.4207650273099</v>
      </c>
      <c r="B187" s="183">
        <v>17.753221748419101</v>
      </c>
      <c r="C187" s="183">
        <v>41.282031801999501</v>
      </c>
      <c r="D187" s="183">
        <v>20.298135229618602</v>
      </c>
    </row>
    <row r="188" spans="1:4" x14ac:dyDescent="0.25">
      <c r="A188" s="183">
        <v>2021.42349726774</v>
      </c>
      <c r="B188" s="183">
        <v>17.753221748419101</v>
      </c>
      <c r="C188" s="183">
        <v>41.526969118165397</v>
      </c>
      <c r="D188" s="183">
        <v>20.694867152771099</v>
      </c>
    </row>
    <row r="189" spans="1:4" x14ac:dyDescent="0.25">
      <c r="A189" s="183">
        <v>2021.4262295081801</v>
      </c>
      <c r="B189" s="183">
        <v>17.753221748419101</v>
      </c>
      <c r="C189" s="183">
        <v>41.725558164494103</v>
      </c>
      <c r="D189" s="183">
        <v>20.968035708570302</v>
      </c>
    </row>
    <row r="190" spans="1:4" x14ac:dyDescent="0.25">
      <c r="A190" s="183">
        <v>2021.4289617486199</v>
      </c>
      <c r="B190" s="183">
        <v>19.5945543337263</v>
      </c>
      <c r="C190" s="183">
        <v>41.984353980105801</v>
      </c>
      <c r="D190" s="183">
        <v>21.405062499246402</v>
      </c>
    </row>
    <row r="191" spans="1:4" x14ac:dyDescent="0.25">
      <c r="A191" s="183">
        <v>2021.43169398905</v>
      </c>
      <c r="B191" s="183"/>
      <c r="C191" s="183">
        <v>42.219801644063601</v>
      </c>
      <c r="D191" s="183"/>
    </row>
    <row r="192" spans="1:4" x14ac:dyDescent="0.25">
      <c r="A192" s="176">
        <v>2021.43169398905</v>
      </c>
      <c r="B192" s="176"/>
      <c r="C192" s="176"/>
      <c r="D192" s="176"/>
    </row>
  </sheetData>
  <mergeCells count="2">
    <mergeCell ref="A1:D1"/>
    <mergeCell ref="F1:G1"/>
  </mergeCells>
  <pageMargins left="0.7" right="0.7" top="0.75" bottom="0.75" header="0.3" footer="0.3"/>
  <pageSetup paperSize="9" orientation="portrait" horizontalDpi="300" verticalDpi="300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E30"/>
  <sheetViews>
    <sheetView workbookViewId="0">
      <selection sqref="A1:B1"/>
    </sheetView>
  </sheetViews>
  <sheetFormatPr defaultRowHeight="15" x14ac:dyDescent="0.25"/>
  <cols>
    <col min="1" max="1" width="8.140625" customWidth="1"/>
    <col min="2" max="2" width="11.7109375" customWidth="1"/>
    <col min="4" max="4" width="12.7109375" customWidth="1"/>
    <col min="5" max="5" width="9.7109375" customWidth="1"/>
  </cols>
  <sheetData>
    <row r="1" spans="1:5" ht="15.75" x14ac:dyDescent="0.25">
      <c r="A1" s="190" t="s">
        <v>52</v>
      </c>
      <c r="B1" s="191"/>
      <c r="D1" s="190" t="s">
        <v>53</v>
      </c>
      <c r="E1" s="191"/>
    </row>
    <row r="2" spans="1:5" x14ac:dyDescent="0.25">
      <c r="A2" s="9" t="s">
        <v>51</v>
      </c>
      <c r="B2" s="9" t="s">
        <v>36</v>
      </c>
      <c r="D2" s="16" t="s">
        <v>54</v>
      </c>
      <c r="E2" s="10" t="s">
        <v>36</v>
      </c>
    </row>
    <row r="3" spans="1:5" x14ac:dyDescent="0.25">
      <c r="A3" s="121">
        <v>1995</v>
      </c>
      <c r="B3" s="121">
        <v>-8.7316842482746093</v>
      </c>
      <c r="D3" s="16" t="s">
        <v>55</v>
      </c>
      <c r="E3" s="11"/>
    </row>
    <row r="4" spans="1:5" x14ac:dyDescent="0.25">
      <c r="A4" s="120">
        <v>1996</v>
      </c>
      <c r="B4" s="120">
        <v>-1.8228494042284</v>
      </c>
      <c r="D4" s="16" t="s">
        <v>56</v>
      </c>
      <c r="E4" s="11" t="s">
        <v>158</v>
      </c>
    </row>
    <row r="5" spans="1:5" x14ac:dyDescent="0.25">
      <c r="A5" s="120">
        <v>1997</v>
      </c>
      <c r="B5" s="120">
        <v>-1.58272920811078</v>
      </c>
      <c r="D5" s="16" t="s">
        <v>58</v>
      </c>
      <c r="E5" s="12"/>
    </row>
    <row r="6" spans="1:5" x14ac:dyDescent="0.25">
      <c r="A6" s="120">
        <v>1998</v>
      </c>
      <c r="B6" s="120">
        <v>-1.35380913130202</v>
      </c>
    </row>
    <row r="7" spans="1:5" x14ac:dyDescent="0.25">
      <c r="A7" s="120">
        <v>1999</v>
      </c>
      <c r="B7" s="120">
        <v>0.25342152790179501</v>
      </c>
      <c r="D7" s="17" t="str">
        <f>HYPERLINK("#'OVERZICHT'!A1", "Link naar overzicht")</f>
        <v>Link naar overzicht</v>
      </c>
    </row>
    <row r="8" spans="1:5" x14ac:dyDescent="0.25">
      <c r="A8" s="120">
        <v>2000</v>
      </c>
      <c r="B8" s="120">
        <v>1.1654693260897</v>
      </c>
    </row>
    <row r="9" spans="1:5" x14ac:dyDescent="0.25">
      <c r="A9" s="120">
        <v>2001</v>
      </c>
      <c r="B9" s="120">
        <v>-0.34406848890098701</v>
      </c>
    </row>
    <row r="10" spans="1:5" x14ac:dyDescent="0.25">
      <c r="A10" s="120">
        <v>2002</v>
      </c>
      <c r="B10" s="120">
        <v>-2.1291597812879801</v>
      </c>
    </row>
    <row r="11" spans="1:5" x14ac:dyDescent="0.25">
      <c r="A11" s="120">
        <v>2003</v>
      </c>
      <c r="B11" s="120">
        <v>-3.1422940302303002</v>
      </c>
    </row>
    <row r="12" spans="1:5" x14ac:dyDescent="0.25">
      <c r="A12" s="120">
        <v>2004</v>
      </c>
      <c r="B12" s="120">
        <v>-1.82529015647848</v>
      </c>
    </row>
    <row r="13" spans="1:5" x14ac:dyDescent="0.25">
      <c r="A13" s="120">
        <v>2005</v>
      </c>
      <c r="B13" s="120">
        <v>-0.39645439760541501</v>
      </c>
    </row>
    <row r="14" spans="1:5" x14ac:dyDescent="0.25">
      <c r="A14" s="120">
        <v>2006</v>
      </c>
      <c r="B14" s="120">
        <v>9.9393404666838603E-2</v>
      </c>
    </row>
    <row r="15" spans="1:5" x14ac:dyDescent="0.25">
      <c r="A15" s="120">
        <v>2007</v>
      </c>
      <c r="B15" s="120">
        <v>-9.1897089102771806E-2</v>
      </c>
    </row>
    <row r="16" spans="1:5" x14ac:dyDescent="0.25">
      <c r="A16" s="120">
        <v>2008</v>
      </c>
      <c r="B16" s="120">
        <v>0.20132930325884499</v>
      </c>
    </row>
    <row r="17" spans="1:2" x14ac:dyDescent="0.25">
      <c r="A17" s="120">
        <v>2009</v>
      </c>
      <c r="B17" s="120">
        <v>-5.0862642462900602</v>
      </c>
    </row>
    <row r="18" spans="1:2" x14ac:dyDescent="0.25">
      <c r="A18" s="120">
        <v>2010</v>
      </c>
      <c r="B18" s="120">
        <v>-5.2461984058497997</v>
      </c>
    </row>
    <row r="19" spans="1:2" x14ac:dyDescent="0.25">
      <c r="A19" s="120">
        <v>2011</v>
      </c>
      <c r="B19" s="120">
        <v>-4.4269401961340504</v>
      </c>
    </row>
    <row r="20" spans="1:2" x14ac:dyDescent="0.25">
      <c r="A20" s="120">
        <v>2012</v>
      </c>
      <c r="B20" s="120">
        <v>-3.9184342540191199</v>
      </c>
    </row>
    <row r="21" spans="1:2" x14ac:dyDescent="0.25">
      <c r="A21" s="120">
        <v>2013</v>
      </c>
      <c r="B21" s="120">
        <v>-2.9287036455840099</v>
      </c>
    </row>
    <row r="22" spans="1:2" x14ac:dyDescent="0.25">
      <c r="A22" s="120">
        <v>2014</v>
      </c>
      <c r="B22" s="120">
        <v>-2.1520041781614401</v>
      </c>
    </row>
    <row r="23" spans="1:2" x14ac:dyDescent="0.25">
      <c r="A23" s="120">
        <v>2015</v>
      </c>
      <c r="B23" s="120">
        <v>-2.0246142549889701</v>
      </c>
    </row>
    <row r="24" spans="1:2" x14ac:dyDescent="0.25">
      <c r="A24" s="120">
        <v>2016</v>
      </c>
      <c r="B24" s="120">
        <v>2.0894009587663701E-2</v>
      </c>
    </row>
    <row r="25" spans="1:2" x14ac:dyDescent="0.25">
      <c r="A25" s="120">
        <v>2017</v>
      </c>
      <c r="B25" s="120">
        <v>1.2601844592293701</v>
      </c>
    </row>
    <row r="26" spans="1:2" x14ac:dyDescent="0.25">
      <c r="A26" s="120">
        <v>2018</v>
      </c>
      <c r="B26" s="120">
        <v>1.37095311486555</v>
      </c>
    </row>
    <row r="27" spans="1:2" x14ac:dyDescent="0.25">
      <c r="A27" s="120">
        <v>2019</v>
      </c>
      <c r="B27" s="120">
        <v>1.71885942324253</v>
      </c>
    </row>
    <row r="28" spans="1:2" x14ac:dyDescent="0.25">
      <c r="A28" s="120">
        <v>2020</v>
      </c>
      <c r="B28" s="120">
        <v>-4.2609563348403601</v>
      </c>
    </row>
    <row r="29" spans="1:2" x14ac:dyDescent="0.25">
      <c r="A29" s="120">
        <v>2021</v>
      </c>
      <c r="B29" s="120">
        <v>-5.9407561937704703</v>
      </c>
    </row>
    <row r="30" spans="1:2" x14ac:dyDescent="0.25">
      <c r="A30" s="122">
        <v>2022</v>
      </c>
      <c r="B30" s="122">
        <v>-1.54259617326223</v>
      </c>
    </row>
  </sheetData>
  <mergeCells count="2">
    <mergeCell ref="A1:B1"/>
    <mergeCell ref="D1:E1"/>
  </mergeCells>
  <pageMargins left="0.7" right="0.7" top="0.75" bottom="0.75" header="0.3" footer="0.3"/>
  <pageSetup paperSize="9" orientation="portrait" horizontalDpi="300" verticalDpi="300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F30"/>
  <sheetViews>
    <sheetView workbookViewId="0">
      <selection sqref="A1:C1"/>
    </sheetView>
  </sheetViews>
  <sheetFormatPr defaultRowHeight="15" x14ac:dyDescent="0.25"/>
  <cols>
    <col min="1" max="1" width="7.42578125" customWidth="1"/>
    <col min="2" max="2" width="31.28515625" customWidth="1"/>
    <col min="3" max="3" width="21.85546875" customWidth="1"/>
    <col min="5" max="5" width="12.7109375" customWidth="1"/>
    <col min="6" max="6" width="24.7109375" customWidth="1"/>
  </cols>
  <sheetData>
    <row r="1" spans="1:6" ht="15.75" x14ac:dyDescent="0.25">
      <c r="A1" s="190" t="s">
        <v>52</v>
      </c>
      <c r="B1" s="191"/>
      <c r="C1" s="191"/>
      <c r="E1" s="190" t="s">
        <v>53</v>
      </c>
      <c r="F1" s="191"/>
    </row>
    <row r="2" spans="1:6" x14ac:dyDescent="0.25">
      <c r="A2" s="9" t="s">
        <v>51</v>
      </c>
      <c r="B2" s="9" t="s">
        <v>159</v>
      </c>
      <c r="C2" s="9" t="s">
        <v>160</v>
      </c>
      <c r="E2" s="16" t="s">
        <v>54</v>
      </c>
      <c r="F2" s="10" t="s">
        <v>37</v>
      </c>
    </row>
    <row r="3" spans="1:6" x14ac:dyDescent="0.25">
      <c r="A3" s="124">
        <v>1995</v>
      </c>
      <c r="B3" s="124">
        <v>54.664079427825897</v>
      </c>
      <c r="C3" s="124">
        <v>37.238395398080399</v>
      </c>
      <c r="E3" s="16" t="s">
        <v>55</v>
      </c>
      <c r="F3" s="11"/>
    </row>
    <row r="4" spans="1:6" x14ac:dyDescent="0.25">
      <c r="A4" s="123">
        <v>1996</v>
      </c>
      <c r="B4" s="123">
        <v>47.713258598978697</v>
      </c>
      <c r="C4" s="123">
        <v>37.338525252674501</v>
      </c>
      <c r="E4" s="16" t="s">
        <v>56</v>
      </c>
      <c r="F4" s="11" t="s">
        <v>158</v>
      </c>
    </row>
    <row r="5" spans="1:6" x14ac:dyDescent="0.25">
      <c r="A5" s="123">
        <v>1997</v>
      </c>
      <c r="B5" s="123">
        <v>45.808902103279699</v>
      </c>
      <c r="C5" s="123">
        <v>36.663443845819103</v>
      </c>
      <c r="E5" s="16" t="s">
        <v>58</v>
      </c>
      <c r="F5" s="12"/>
    </row>
    <row r="6" spans="1:6" x14ac:dyDescent="0.25">
      <c r="A6" s="123">
        <v>1998</v>
      </c>
      <c r="B6" s="123">
        <v>44.285626421553701</v>
      </c>
      <c r="C6" s="123">
        <v>36.164304846174602</v>
      </c>
    </row>
    <row r="7" spans="1:6" x14ac:dyDescent="0.25">
      <c r="A7" s="123">
        <v>1999</v>
      </c>
      <c r="B7" s="123">
        <v>42.792705470883099</v>
      </c>
      <c r="C7" s="123">
        <v>37.155696508070001</v>
      </c>
      <c r="E7" s="17" t="str">
        <f>HYPERLINK("#'OVERZICHT'!A1", "Link naar overzicht")</f>
        <v>Link naar overzicht</v>
      </c>
    </row>
    <row r="8" spans="1:6" x14ac:dyDescent="0.25">
      <c r="A8" s="123">
        <v>2000</v>
      </c>
      <c r="B8" s="123">
        <v>42.096042914517497</v>
      </c>
      <c r="C8" s="123">
        <v>36.802769146611297</v>
      </c>
    </row>
    <row r="9" spans="1:6" x14ac:dyDescent="0.25">
      <c r="A9" s="123">
        <v>2001</v>
      </c>
      <c r="B9" s="123">
        <v>42.562018033718097</v>
      </c>
      <c r="C9" s="123">
        <v>35.497160012345901</v>
      </c>
    </row>
    <row r="10" spans="1:6" x14ac:dyDescent="0.25">
      <c r="A10" s="123">
        <v>2002</v>
      </c>
      <c r="B10" s="123">
        <v>43.150190081716801</v>
      </c>
      <c r="C10" s="123">
        <v>35.030365473768001</v>
      </c>
    </row>
    <row r="11" spans="1:6" x14ac:dyDescent="0.25">
      <c r="A11" s="123">
        <v>2003</v>
      </c>
      <c r="B11" s="123">
        <v>44.100659855969297</v>
      </c>
      <c r="C11" s="123">
        <v>34.810549331293998</v>
      </c>
    </row>
    <row r="12" spans="1:6" x14ac:dyDescent="0.25">
      <c r="A12" s="123">
        <v>2004</v>
      </c>
      <c r="B12" s="123">
        <v>43.318533475697102</v>
      </c>
      <c r="C12" s="123">
        <v>34.7674225551199</v>
      </c>
    </row>
    <row r="13" spans="1:6" x14ac:dyDescent="0.25">
      <c r="A13" s="123">
        <v>2005</v>
      </c>
      <c r="B13" s="123">
        <v>42.229468686020901</v>
      </c>
      <c r="C13" s="123">
        <v>35.013603492547098</v>
      </c>
    </row>
    <row r="14" spans="1:6" x14ac:dyDescent="0.25">
      <c r="A14" s="123">
        <v>2006</v>
      </c>
      <c r="B14" s="123">
        <v>43.269348691426401</v>
      </c>
      <c r="C14" s="123">
        <v>36.033445114949302</v>
      </c>
    </row>
    <row r="15" spans="1:6" x14ac:dyDescent="0.25">
      <c r="A15" s="123">
        <v>2007</v>
      </c>
      <c r="B15" s="123">
        <v>42.469296098278001</v>
      </c>
      <c r="C15" s="123">
        <v>35.542854650151298</v>
      </c>
    </row>
    <row r="16" spans="1:6" x14ac:dyDescent="0.25">
      <c r="A16" s="123">
        <v>2008</v>
      </c>
      <c r="B16" s="123">
        <v>43.194165143093997</v>
      </c>
      <c r="C16" s="123">
        <v>35.925923990269098</v>
      </c>
    </row>
    <row r="17" spans="1:3" x14ac:dyDescent="0.25">
      <c r="A17" s="123">
        <v>2009</v>
      </c>
      <c r="B17" s="123">
        <v>47.3796880621816</v>
      </c>
      <c r="C17" s="123">
        <v>35.134129275873903</v>
      </c>
    </row>
    <row r="18" spans="1:3" x14ac:dyDescent="0.25">
      <c r="A18" s="123">
        <v>2010</v>
      </c>
      <c r="B18" s="123">
        <v>47.790114063156302</v>
      </c>
      <c r="C18" s="123">
        <v>35.524521504771499</v>
      </c>
    </row>
    <row r="19" spans="1:3" x14ac:dyDescent="0.25">
      <c r="A19" s="123">
        <v>2011</v>
      </c>
      <c r="B19" s="123">
        <v>46.882415548314498</v>
      </c>
      <c r="C19" s="123">
        <v>35.464725169599099</v>
      </c>
    </row>
    <row r="20" spans="1:3" x14ac:dyDescent="0.25">
      <c r="A20" s="123">
        <v>2012</v>
      </c>
      <c r="B20" s="123">
        <v>46.698672016255998</v>
      </c>
      <c r="C20" s="123">
        <v>35.574194386122798</v>
      </c>
    </row>
    <row r="21" spans="1:3" x14ac:dyDescent="0.25">
      <c r="A21" s="123">
        <v>2013</v>
      </c>
      <c r="B21" s="123">
        <v>46.607774725842503</v>
      </c>
      <c r="C21" s="123">
        <v>36.0822708876143</v>
      </c>
    </row>
    <row r="22" spans="1:3" x14ac:dyDescent="0.25">
      <c r="A22" s="123">
        <v>2014</v>
      </c>
      <c r="B22" s="123">
        <v>45.944384369076303</v>
      </c>
      <c r="C22" s="123">
        <v>37.036152725734503</v>
      </c>
    </row>
    <row r="23" spans="1:3" x14ac:dyDescent="0.25">
      <c r="A23" s="123">
        <v>2015</v>
      </c>
      <c r="B23" s="123">
        <v>45.0112475163249</v>
      </c>
      <c r="C23" s="123">
        <v>36.944934840698103</v>
      </c>
    </row>
    <row r="24" spans="1:3" x14ac:dyDescent="0.25">
      <c r="A24" s="123">
        <v>2016</v>
      </c>
      <c r="B24" s="123">
        <v>43.993343647231399</v>
      </c>
      <c r="C24" s="123">
        <v>38.405307258232803</v>
      </c>
    </row>
    <row r="25" spans="1:3" x14ac:dyDescent="0.25">
      <c r="A25" s="123">
        <v>2017</v>
      </c>
      <c r="B25" s="123">
        <v>42.923101682918102</v>
      </c>
      <c r="C25" s="123">
        <v>38.691672945642502</v>
      </c>
    </row>
    <row r="26" spans="1:3" x14ac:dyDescent="0.25">
      <c r="A26" s="123">
        <v>2018</v>
      </c>
      <c r="B26" s="123">
        <v>42.793881965794803</v>
      </c>
      <c r="C26" s="123">
        <v>38.799484803832897</v>
      </c>
    </row>
    <row r="27" spans="1:3" x14ac:dyDescent="0.25">
      <c r="A27" s="123">
        <v>2019</v>
      </c>
      <c r="B27" s="123">
        <v>42.374629142270003</v>
      </c>
      <c r="C27" s="123">
        <v>39.333457346775901</v>
      </c>
    </row>
    <row r="28" spans="1:3" x14ac:dyDescent="0.25">
      <c r="A28" s="123">
        <v>2020</v>
      </c>
      <c r="B28" s="123">
        <v>48.548139735580101</v>
      </c>
      <c r="C28" s="123">
        <v>39.713392902863497</v>
      </c>
    </row>
    <row r="29" spans="1:3" x14ac:dyDescent="0.25">
      <c r="A29" s="123">
        <v>2021</v>
      </c>
      <c r="B29" s="123">
        <v>49.255068397741802</v>
      </c>
      <c r="C29" s="123">
        <v>38.993487768645103</v>
      </c>
    </row>
    <row r="30" spans="1:3" x14ac:dyDescent="0.25">
      <c r="A30" s="125">
        <v>2022</v>
      </c>
      <c r="B30" s="125">
        <v>44.404689687848901</v>
      </c>
      <c r="C30" s="125">
        <v>38.494666290943201</v>
      </c>
    </row>
  </sheetData>
  <mergeCells count="2">
    <mergeCell ref="A1:C1"/>
    <mergeCell ref="E1:F1"/>
  </mergeCells>
  <pageMargins left="0.7" right="0.7" top="0.75" bottom="0.75" header="0.3" footer="0.3"/>
  <pageSetup paperSize="9" orientation="portrait" horizontalDpi="300" verticalDpi="300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E30"/>
  <sheetViews>
    <sheetView workbookViewId="0">
      <selection sqref="A1:B1"/>
    </sheetView>
  </sheetViews>
  <sheetFormatPr defaultRowHeight="15" x14ac:dyDescent="0.25"/>
  <cols>
    <col min="1" max="1" width="8.28515625" customWidth="1"/>
    <col min="2" max="2" width="11.7109375" customWidth="1"/>
    <col min="4" max="4" width="12.7109375" customWidth="1"/>
    <col min="5" max="5" width="10.7109375" customWidth="1"/>
  </cols>
  <sheetData>
    <row r="1" spans="1:5" ht="15.75" x14ac:dyDescent="0.25">
      <c r="A1" s="190" t="s">
        <v>52</v>
      </c>
      <c r="B1" s="191"/>
      <c r="D1" s="190" t="s">
        <v>53</v>
      </c>
      <c r="E1" s="191"/>
    </row>
    <row r="2" spans="1:5" x14ac:dyDescent="0.25">
      <c r="A2" s="9" t="s">
        <v>51</v>
      </c>
      <c r="B2" s="9" t="s">
        <v>38</v>
      </c>
      <c r="D2" s="16" t="s">
        <v>54</v>
      </c>
      <c r="E2" s="10" t="s">
        <v>38</v>
      </c>
    </row>
    <row r="3" spans="1:5" x14ac:dyDescent="0.25">
      <c r="A3" s="127">
        <v>1995</v>
      </c>
      <c r="B3" s="127">
        <v>73.092466085800098</v>
      </c>
      <c r="D3" s="16" t="s">
        <v>55</v>
      </c>
      <c r="E3" s="11"/>
    </row>
    <row r="4" spans="1:5" x14ac:dyDescent="0.25">
      <c r="A4" s="126">
        <v>1996</v>
      </c>
      <c r="B4" s="126">
        <v>71.341833846291294</v>
      </c>
      <c r="D4" s="16" t="s">
        <v>56</v>
      </c>
      <c r="E4" s="11" t="s">
        <v>158</v>
      </c>
    </row>
    <row r="5" spans="1:5" x14ac:dyDescent="0.25">
      <c r="A5" s="126">
        <v>1997</v>
      </c>
      <c r="B5" s="126">
        <v>65.764959252886797</v>
      </c>
      <c r="D5" s="16" t="s">
        <v>58</v>
      </c>
      <c r="E5" s="12"/>
    </row>
    <row r="6" spans="1:5" x14ac:dyDescent="0.25">
      <c r="A6" s="126">
        <v>1998</v>
      </c>
      <c r="B6" s="126">
        <v>62.665029825357699</v>
      </c>
    </row>
    <row r="7" spans="1:5" x14ac:dyDescent="0.25">
      <c r="A7" s="126">
        <v>1999</v>
      </c>
      <c r="B7" s="126">
        <v>58.565405175257901</v>
      </c>
      <c r="D7" s="17" t="str">
        <f>HYPERLINK("#'OVERZICHT'!A1", "Link naar overzicht")</f>
        <v>Link naar overzicht</v>
      </c>
    </row>
    <row r="8" spans="1:5" x14ac:dyDescent="0.25">
      <c r="A8" s="126">
        <v>2000</v>
      </c>
      <c r="B8" s="126">
        <v>52.065373145904502</v>
      </c>
    </row>
    <row r="9" spans="1:5" x14ac:dyDescent="0.25">
      <c r="A9" s="126">
        <v>2001</v>
      </c>
      <c r="B9" s="126">
        <v>49.439819580373999</v>
      </c>
    </row>
    <row r="10" spans="1:5" x14ac:dyDescent="0.25">
      <c r="A10" s="126">
        <v>2002</v>
      </c>
      <c r="B10" s="126">
        <v>48.784298658871599</v>
      </c>
    </row>
    <row r="11" spans="1:5" x14ac:dyDescent="0.25">
      <c r="A11" s="126">
        <v>2003</v>
      </c>
      <c r="B11" s="126">
        <v>49.978153400137401</v>
      </c>
    </row>
    <row r="12" spans="1:5" x14ac:dyDescent="0.25">
      <c r="A12" s="126">
        <v>2004</v>
      </c>
      <c r="B12" s="126">
        <v>50.283239087619897</v>
      </c>
    </row>
    <row r="13" spans="1:5" x14ac:dyDescent="0.25">
      <c r="A13" s="126">
        <v>2005</v>
      </c>
      <c r="B13" s="126">
        <v>49.7985933167989</v>
      </c>
    </row>
    <row r="14" spans="1:5" x14ac:dyDescent="0.25">
      <c r="A14" s="126">
        <v>2006</v>
      </c>
      <c r="B14" s="126">
        <v>45.194061350921601</v>
      </c>
    </row>
    <row r="15" spans="1:5" x14ac:dyDescent="0.25">
      <c r="A15" s="126">
        <v>2007</v>
      </c>
      <c r="B15" s="126">
        <v>42.9811891593205</v>
      </c>
    </row>
    <row r="16" spans="1:5" x14ac:dyDescent="0.25">
      <c r="A16" s="126">
        <v>2008</v>
      </c>
      <c r="B16" s="126">
        <v>54.686632104149197</v>
      </c>
    </row>
    <row r="17" spans="1:2" x14ac:dyDescent="0.25">
      <c r="A17" s="126">
        <v>2009</v>
      </c>
      <c r="B17" s="126">
        <v>56.7671965393181</v>
      </c>
    </row>
    <row r="18" spans="1:2" x14ac:dyDescent="0.25">
      <c r="A18" s="126">
        <v>2010</v>
      </c>
      <c r="B18" s="126">
        <v>59.246856645647803</v>
      </c>
    </row>
    <row r="19" spans="1:2" x14ac:dyDescent="0.25">
      <c r="A19" s="126">
        <v>2011</v>
      </c>
      <c r="B19" s="126">
        <v>61.695625894113199</v>
      </c>
    </row>
    <row r="20" spans="1:2" x14ac:dyDescent="0.25">
      <c r="A20" s="126">
        <v>2012</v>
      </c>
      <c r="B20" s="126">
        <v>66.213973401945694</v>
      </c>
    </row>
    <row r="21" spans="1:2" x14ac:dyDescent="0.25">
      <c r="A21" s="126">
        <v>2013</v>
      </c>
      <c r="B21" s="126">
        <v>67.655734151703598</v>
      </c>
    </row>
    <row r="22" spans="1:2" x14ac:dyDescent="0.25">
      <c r="A22" s="126">
        <v>2014</v>
      </c>
      <c r="B22" s="126">
        <v>67.846800975924097</v>
      </c>
    </row>
    <row r="23" spans="1:2" x14ac:dyDescent="0.25">
      <c r="A23" s="126">
        <v>2015</v>
      </c>
      <c r="B23" s="126">
        <v>64.632150712574401</v>
      </c>
    </row>
    <row r="24" spans="1:2" x14ac:dyDescent="0.25">
      <c r="A24" s="126">
        <v>2016</v>
      </c>
      <c r="B24" s="126">
        <v>61.887491695698202</v>
      </c>
    </row>
    <row r="25" spans="1:2" x14ac:dyDescent="0.25">
      <c r="A25" s="126">
        <v>2017</v>
      </c>
      <c r="B25" s="126">
        <v>56.939555757979498</v>
      </c>
    </row>
    <row r="26" spans="1:2" x14ac:dyDescent="0.25">
      <c r="A26" s="126">
        <v>2018</v>
      </c>
      <c r="B26" s="126">
        <v>52.426327233846102</v>
      </c>
    </row>
    <row r="27" spans="1:2" x14ac:dyDescent="0.25">
      <c r="A27" s="126">
        <v>2019</v>
      </c>
      <c r="B27" s="126">
        <v>48.709862035695402</v>
      </c>
    </row>
    <row r="28" spans="1:2" x14ac:dyDescent="0.25">
      <c r="A28" s="126">
        <v>2020</v>
      </c>
      <c r="B28" s="126">
        <v>54.475041439378103</v>
      </c>
    </row>
    <row r="29" spans="1:2" x14ac:dyDescent="0.25">
      <c r="A29" s="126">
        <v>2021</v>
      </c>
      <c r="B29" s="126">
        <v>57.9960448262567</v>
      </c>
    </row>
    <row r="30" spans="1:2" x14ac:dyDescent="0.25">
      <c r="A30" s="128">
        <v>2022</v>
      </c>
      <c r="B30" s="128">
        <v>56.311076755386203</v>
      </c>
    </row>
  </sheetData>
  <mergeCells count="2">
    <mergeCell ref="A1:B1"/>
    <mergeCell ref="D1:E1"/>
  </mergeCells>
  <pageMargins left="0.7" right="0.7" top="0.75" bottom="0.75" header="0.3" footer="0.3"/>
  <pageSetup paperSize="9" orientation="portrait" horizontalDpi="300" verticalDpi="300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E30"/>
  <sheetViews>
    <sheetView workbookViewId="0">
      <selection sqref="A1:B1"/>
    </sheetView>
  </sheetViews>
  <sheetFormatPr defaultRowHeight="15" x14ac:dyDescent="0.25"/>
  <cols>
    <col min="1" max="1" width="6.85546875" customWidth="1"/>
    <col min="2" max="2" width="11.7109375" customWidth="1"/>
    <col min="4" max="4" width="12.7109375" customWidth="1"/>
    <col min="5" max="5" width="35.7109375" customWidth="1"/>
  </cols>
  <sheetData>
    <row r="1" spans="1:5" ht="15.75" x14ac:dyDescent="0.25">
      <c r="A1" s="190" t="s">
        <v>52</v>
      </c>
      <c r="B1" s="191"/>
      <c r="D1" s="190" t="s">
        <v>53</v>
      </c>
      <c r="E1" s="191"/>
    </row>
    <row r="2" spans="1:5" x14ac:dyDescent="0.25">
      <c r="A2" s="9" t="s">
        <v>51</v>
      </c>
      <c r="B2" s="9" t="s">
        <v>161</v>
      </c>
      <c r="D2" s="16" t="s">
        <v>54</v>
      </c>
      <c r="E2" s="10" t="s">
        <v>39</v>
      </c>
    </row>
    <row r="3" spans="1:5" x14ac:dyDescent="0.25">
      <c r="A3" s="130">
        <v>1995</v>
      </c>
      <c r="B3" s="130">
        <v>5.0660025392183998</v>
      </c>
      <c r="D3" s="16" t="s">
        <v>55</v>
      </c>
      <c r="E3" s="11"/>
    </row>
    <row r="4" spans="1:5" x14ac:dyDescent="0.25">
      <c r="A4" s="129">
        <v>1996</v>
      </c>
      <c r="B4" s="129">
        <v>4.7413816085787897</v>
      </c>
      <c r="D4" s="16" t="s">
        <v>56</v>
      </c>
      <c r="E4" s="11" t="s">
        <v>158</v>
      </c>
    </row>
    <row r="5" spans="1:5" x14ac:dyDescent="0.25">
      <c r="A5" s="129">
        <v>1997</v>
      </c>
      <c r="B5" s="129">
        <v>4.43007016322602</v>
      </c>
      <c r="D5" s="16" t="s">
        <v>58</v>
      </c>
      <c r="E5" s="12"/>
    </row>
    <row r="6" spans="1:5" x14ac:dyDescent="0.25">
      <c r="A6" s="129">
        <v>1998</v>
      </c>
      <c r="B6" s="129">
        <v>4.18012028889469</v>
      </c>
    </row>
    <row r="7" spans="1:5" x14ac:dyDescent="0.25">
      <c r="A7" s="129">
        <v>1999</v>
      </c>
      <c r="B7" s="129">
        <v>3.8852404893843402</v>
      </c>
      <c r="D7" s="17" t="str">
        <f>HYPERLINK("#'OVERZICHT'!A1", "Link naar overzicht")</f>
        <v>Link naar overzicht</v>
      </c>
    </row>
    <row r="8" spans="1:5" x14ac:dyDescent="0.25">
      <c r="A8" s="129">
        <v>2000</v>
      </c>
      <c r="B8" s="129">
        <v>3.2939773720861099</v>
      </c>
    </row>
    <row r="9" spans="1:5" x14ac:dyDescent="0.25">
      <c r="A9" s="129">
        <v>2001</v>
      </c>
      <c r="B9" s="129">
        <v>2.88224803519048</v>
      </c>
    </row>
    <row r="10" spans="1:5" x14ac:dyDescent="0.25">
      <c r="A10" s="129">
        <v>2002</v>
      </c>
      <c r="B10" s="129">
        <v>2.5709554472459502</v>
      </c>
    </row>
    <row r="11" spans="1:5" x14ac:dyDescent="0.25">
      <c r="A11" s="129">
        <v>2003</v>
      </c>
      <c r="B11" s="129">
        <v>2.3714433226778402</v>
      </c>
    </row>
    <row r="12" spans="1:5" x14ac:dyDescent="0.25">
      <c r="A12" s="129">
        <v>2004</v>
      </c>
      <c r="B12" s="129">
        <v>2.32199731116039</v>
      </c>
    </row>
    <row r="13" spans="1:5" x14ac:dyDescent="0.25">
      <c r="A13" s="129">
        <v>2005</v>
      </c>
      <c r="B13" s="129">
        <v>2.1697891092388</v>
      </c>
    </row>
    <row r="14" spans="1:5" x14ac:dyDescent="0.25">
      <c r="A14" s="129">
        <v>2006</v>
      </c>
      <c r="B14" s="129">
        <v>2.0143844061136398</v>
      </c>
    </row>
    <row r="15" spans="1:5" x14ac:dyDescent="0.25">
      <c r="A15" s="129">
        <v>2007</v>
      </c>
      <c r="B15" s="129">
        <v>1.96650080301467</v>
      </c>
    </row>
    <row r="16" spans="1:5" x14ac:dyDescent="0.25">
      <c r="A16" s="129">
        <v>2008</v>
      </c>
      <c r="B16" s="129">
        <v>2.0420322884642399</v>
      </c>
    </row>
    <row r="17" spans="1:2" x14ac:dyDescent="0.25">
      <c r="A17" s="129">
        <v>2009</v>
      </c>
      <c r="B17" s="129">
        <v>2.0339615589849398</v>
      </c>
    </row>
    <row r="18" spans="1:2" x14ac:dyDescent="0.25">
      <c r="A18" s="129">
        <v>2010</v>
      </c>
      <c r="B18" s="129">
        <v>1.78304724395283</v>
      </c>
    </row>
    <row r="19" spans="1:2" x14ac:dyDescent="0.25">
      <c r="A19" s="129">
        <v>2011</v>
      </c>
      <c r="B19" s="129">
        <v>1.79116482042185</v>
      </c>
    </row>
    <row r="20" spans="1:2" x14ac:dyDescent="0.25">
      <c r="A20" s="129">
        <v>2012</v>
      </c>
      <c r="B20" s="129">
        <v>1.6775787078294899</v>
      </c>
    </row>
    <row r="21" spans="1:2" x14ac:dyDescent="0.25">
      <c r="A21" s="129">
        <v>2013</v>
      </c>
      <c r="B21" s="129">
        <v>1.5587553136166701</v>
      </c>
    </row>
    <row r="22" spans="1:2" x14ac:dyDescent="0.25">
      <c r="A22" s="129">
        <v>2014</v>
      </c>
      <c r="B22" s="129">
        <v>1.4677764450690101</v>
      </c>
    </row>
    <row r="23" spans="1:2" x14ac:dyDescent="0.25">
      <c r="A23" s="129">
        <v>2015</v>
      </c>
      <c r="B23" s="129">
        <v>1.30143421687909</v>
      </c>
    </row>
    <row r="24" spans="1:2" x14ac:dyDescent="0.25">
      <c r="A24" s="129">
        <v>2016</v>
      </c>
      <c r="B24" s="129">
        <v>1.15072346046653</v>
      </c>
    </row>
    <row r="25" spans="1:2" x14ac:dyDescent="0.25">
      <c r="A25" s="129">
        <v>2017</v>
      </c>
      <c r="B25" s="129">
        <v>1.00196992694694</v>
      </c>
    </row>
    <row r="26" spans="1:2" x14ac:dyDescent="0.25">
      <c r="A26" s="129">
        <v>2018</v>
      </c>
      <c r="B26" s="129">
        <v>0.89575138491781103</v>
      </c>
    </row>
    <row r="27" spans="1:2" x14ac:dyDescent="0.25">
      <c r="A27" s="129">
        <v>2019</v>
      </c>
      <c r="B27" s="129">
        <v>0.76766752441793196</v>
      </c>
    </row>
    <row r="28" spans="1:2" x14ac:dyDescent="0.25">
      <c r="A28" s="129">
        <v>2020</v>
      </c>
      <c r="B28" s="129">
        <v>0.60576731355076396</v>
      </c>
    </row>
    <row r="29" spans="1:2" x14ac:dyDescent="0.25">
      <c r="A29" s="129">
        <v>2021</v>
      </c>
      <c r="B29" s="129">
        <v>0.44404319034606499</v>
      </c>
    </row>
    <row r="30" spans="1:2" x14ac:dyDescent="0.25">
      <c r="A30" s="131">
        <v>2022</v>
      </c>
      <c r="B30" s="131">
        <v>0.37655184012287102</v>
      </c>
    </row>
  </sheetData>
  <mergeCells count="2">
    <mergeCell ref="A1:B1"/>
    <mergeCell ref="D1:E1"/>
  </mergeCells>
  <pageMargins left="0.7" right="0.7" top="0.75" bottom="0.75" header="0.3" footer="0.3"/>
  <pageSetup paperSize="9" orientation="portrait" horizontalDpi="300" verticalDpi="300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H15"/>
  <sheetViews>
    <sheetView workbookViewId="0">
      <selection sqref="A1:E1"/>
    </sheetView>
  </sheetViews>
  <sheetFormatPr defaultRowHeight="15" x14ac:dyDescent="0.25"/>
  <cols>
    <col min="1" max="1" width="7.7109375" customWidth="1"/>
    <col min="2" max="2" width="21.7109375" customWidth="1"/>
    <col min="3" max="3" width="22.7109375" customWidth="1"/>
    <col min="4" max="4" width="15.7109375" customWidth="1"/>
    <col min="5" max="5" width="11.7109375" customWidth="1"/>
    <col min="7" max="7" width="12.7109375" customWidth="1"/>
    <col min="8" max="8" width="36.7109375" customWidth="1"/>
  </cols>
  <sheetData>
    <row r="1" spans="1:8" ht="15.75" x14ac:dyDescent="0.25">
      <c r="A1" s="190" t="s">
        <v>52</v>
      </c>
      <c r="B1" s="191"/>
      <c r="C1" s="191"/>
      <c r="D1" s="191"/>
      <c r="E1" s="191"/>
      <c r="G1" s="190" t="s">
        <v>53</v>
      </c>
      <c r="H1" s="191"/>
    </row>
    <row r="2" spans="1:8" x14ac:dyDescent="0.25">
      <c r="A2" s="9" t="s">
        <v>51</v>
      </c>
      <c r="B2" s="9" t="s">
        <v>162</v>
      </c>
      <c r="C2" s="9" t="s">
        <v>163</v>
      </c>
      <c r="D2" s="9" t="s">
        <v>187</v>
      </c>
      <c r="E2" s="9" t="s">
        <v>165</v>
      </c>
      <c r="G2" s="16" t="s">
        <v>54</v>
      </c>
      <c r="H2" s="10" t="s">
        <v>40</v>
      </c>
    </row>
    <row r="3" spans="1:8" x14ac:dyDescent="0.25">
      <c r="A3" s="133">
        <v>2019.75</v>
      </c>
      <c r="B3" s="133">
        <v>100</v>
      </c>
      <c r="C3" s="133">
        <v>100</v>
      </c>
      <c r="D3" s="133">
        <v>100</v>
      </c>
      <c r="E3" s="133">
        <v>100</v>
      </c>
      <c r="G3" s="16" t="s">
        <v>55</v>
      </c>
      <c r="H3" s="11"/>
    </row>
    <row r="4" spans="1:8" x14ac:dyDescent="0.25">
      <c r="A4" s="132">
        <v>2020</v>
      </c>
      <c r="B4" s="132">
        <v>98.450089341394204</v>
      </c>
      <c r="C4" s="132">
        <v>98.450089341394204</v>
      </c>
      <c r="D4" s="132">
        <v>98.450089341394204</v>
      </c>
      <c r="E4" s="132">
        <v>100.27977815474701</v>
      </c>
      <c r="G4" s="16" t="s">
        <v>56</v>
      </c>
      <c r="H4" s="11" t="s">
        <v>64</v>
      </c>
    </row>
    <row r="5" spans="1:8" x14ac:dyDescent="0.25">
      <c r="A5" s="132">
        <v>2020.25</v>
      </c>
      <c r="B5" s="132">
        <v>90.145810746361207</v>
      </c>
      <c r="C5" s="132">
        <v>90.145810746361207</v>
      </c>
      <c r="D5" s="132">
        <v>90.145810746361207</v>
      </c>
      <c r="E5" s="132">
        <v>100.615127284146</v>
      </c>
      <c r="G5" s="16" t="s">
        <v>58</v>
      </c>
      <c r="H5" s="12"/>
    </row>
    <row r="6" spans="1:8" x14ac:dyDescent="0.25">
      <c r="A6" s="132">
        <v>2020.5</v>
      </c>
      <c r="B6" s="132">
        <v>97.126855053669701</v>
      </c>
      <c r="C6" s="132">
        <v>97.126855053669701</v>
      </c>
      <c r="D6" s="132">
        <v>97.126855053669701</v>
      </c>
      <c r="E6" s="132">
        <v>100.99058326415501</v>
      </c>
    </row>
    <row r="7" spans="1:8" x14ac:dyDescent="0.25">
      <c r="A7" s="132">
        <v>2020.75</v>
      </c>
      <c r="B7" s="132">
        <v>97.013370382290404</v>
      </c>
      <c r="C7" s="132">
        <v>97.013370382290404</v>
      </c>
      <c r="D7" s="132">
        <v>97.013370382290404</v>
      </c>
      <c r="E7" s="132">
        <v>101.40599026530001</v>
      </c>
      <c r="G7" s="17" t="str">
        <f>HYPERLINK("#'OVERZICHT'!A1", "Link naar overzicht")</f>
        <v>Link naar overzicht</v>
      </c>
    </row>
    <row r="8" spans="1:8" x14ac:dyDescent="0.25">
      <c r="A8" s="132">
        <v>2021</v>
      </c>
      <c r="B8" s="132">
        <v>96.565052542257007</v>
      </c>
      <c r="C8" s="132">
        <v>96.565052542257007</v>
      </c>
      <c r="D8" s="132">
        <v>96.565052542257007</v>
      </c>
      <c r="E8" s="132">
        <v>101.764094387379</v>
      </c>
    </row>
    <row r="9" spans="1:8" x14ac:dyDescent="0.25">
      <c r="A9" s="132">
        <v>2021.25</v>
      </c>
      <c r="B9" s="132">
        <v>97.980781270113894</v>
      </c>
      <c r="C9" s="132">
        <v>97.874730131007198</v>
      </c>
      <c r="D9" s="132">
        <v>97.874730131007198</v>
      </c>
      <c r="E9" s="132">
        <v>102.283064536122</v>
      </c>
    </row>
    <row r="10" spans="1:8" x14ac:dyDescent="0.25">
      <c r="A10" s="132">
        <v>2021.5</v>
      </c>
      <c r="B10" s="132">
        <v>100.31508877058801</v>
      </c>
      <c r="C10" s="132">
        <v>99.834181231141798</v>
      </c>
      <c r="D10" s="132">
        <v>99.831145383149902</v>
      </c>
      <c r="E10" s="132">
        <v>102.734185512171</v>
      </c>
    </row>
    <row r="11" spans="1:8" x14ac:dyDescent="0.25">
      <c r="A11" s="132">
        <v>2021.75</v>
      </c>
      <c r="B11" s="132">
        <v>101.657419315895</v>
      </c>
      <c r="C11" s="132">
        <v>98.503415541830094</v>
      </c>
      <c r="D11" s="132">
        <v>100.744394291947</v>
      </c>
      <c r="E11" s="132">
        <v>103.11374640996701</v>
      </c>
    </row>
    <row r="12" spans="1:8" x14ac:dyDescent="0.25">
      <c r="A12" s="132">
        <v>2022</v>
      </c>
      <c r="B12" s="132">
        <v>102.564563806724</v>
      </c>
      <c r="C12" s="132">
        <v>97.735908746448601</v>
      </c>
      <c r="D12" s="132">
        <v>101.30014209015501</v>
      </c>
      <c r="E12" s="132">
        <v>103.5</v>
      </c>
    </row>
    <row r="13" spans="1:8" x14ac:dyDescent="0.25">
      <c r="A13" s="132">
        <v>2022.25</v>
      </c>
      <c r="B13" s="132">
        <v>103.419046905944</v>
      </c>
      <c r="C13" s="132">
        <v>98.640466609643397</v>
      </c>
      <c r="D13" s="132">
        <v>101.84729872132</v>
      </c>
      <c r="E13" s="132">
        <v>103.9</v>
      </c>
    </row>
    <row r="14" spans="1:8" x14ac:dyDescent="0.25">
      <c r="A14" s="132">
        <v>2022.5</v>
      </c>
      <c r="B14" s="132">
        <v>104.030453472011</v>
      </c>
      <c r="C14" s="132">
        <v>99.678462298706904</v>
      </c>
      <c r="D14" s="132">
        <v>102.217075414897</v>
      </c>
      <c r="E14" s="132">
        <v>104.3</v>
      </c>
    </row>
    <row r="15" spans="1:8" x14ac:dyDescent="0.25">
      <c r="A15" s="134">
        <v>2022.75</v>
      </c>
      <c r="B15" s="134">
        <v>104.693474602737</v>
      </c>
      <c r="C15" s="134">
        <v>100.983092164347</v>
      </c>
      <c r="D15" s="134">
        <v>102.660599486096</v>
      </c>
      <c r="E15" s="134">
        <v>104.7</v>
      </c>
    </row>
  </sheetData>
  <mergeCells count="2">
    <mergeCell ref="A1:E1"/>
    <mergeCell ref="G1:H1"/>
  </mergeCells>
  <pageMargins left="0.7" right="0.7" top="0.75" bottom="0.75" header="0.3" footer="0.3"/>
  <pageSetup paperSize="9" orientation="portrait" horizontalDpi="300" verticalDpi="300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H15"/>
  <sheetViews>
    <sheetView workbookViewId="0">
      <selection sqref="A1:E1"/>
    </sheetView>
  </sheetViews>
  <sheetFormatPr defaultRowHeight="15" x14ac:dyDescent="0.25"/>
  <cols>
    <col min="1" max="1" width="7.7109375" customWidth="1"/>
    <col min="2" max="2" width="21.7109375" customWidth="1"/>
    <col min="3" max="3" width="22.7109375" customWidth="1"/>
    <col min="4" max="4" width="15.7109375" customWidth="1"/>
    <col min="5" max="5" width="11.7109375" customWidth="1"/>
    <col min="7" max="7" width="12.7109375" customWidth="1"/>
    <col min="8" max="8" width="32.7109375" customWidth="1"/>
  </cols>
  <sheetData>
    <row r="1" spans="1:8" ht="15.75" x14ac:dyDescent="0.25">
      <c r="A1" s="190" t="s">
        <v>52</v>
      </c>
      <c r="B1" s="191"/>
      <c r="C1" s="191"/>
      <c r="D1" s="191"/>
      <c r="E1" s="191"/>
      <c r="G1" s="190" t="s">
        <v>53</v>
      </c>
      <c r="H1" s="191"/>
    </row>
    <row r="2" spans="1:8" x14ac:dyDescent="0.25">
      <c r="A2" s="9" t="s">
        <v>51</v>
      </c>
      <c r="B2" s="9" t="s">
        <v>162</v>
      </c>
      <c r="C2" s="9" t="s">
        <v>163</v>
      </c>
      <c r="D2" s="9" t="s">
        <v>187</v>
      </c>
      <c r="E2" s="9" t="s">
        <v>165</v>
      </c>
      <c r="G2" s="16" t="s">
        <v>54</v>
      </c>
      <c r="H2" s="10" t="s">
        <v>41</v>
      </c>
    </row>
    <row r="3" spans="1:8" x14ac:dyDescent="0.25">
      <c r="A3" s="136">
        <v>2019.75</v>
      </c>
      <c r="B3" s="136">
        <v>3.3949799909457901</v>
      </c>
      <c r="C3" s="136">
        <v>3.3949799909457901</v>
      </c>
      <c r="D3" s="136">
        <v>3.3949799909457901</v>
      </c>
      <c r="E3" s="136">
        <v>3.3897587470482602</v>
      </c>
      <c r="G3" s="16" t="s">
        <v>55</v>
      </c>
      <c r="H3" s="11"/>
    </row>
    <row r="4" spans="1:8" x14ac:dyDescent="0.25">
      <c r="A4" s="135">
        <v>2020</v>
      </c>
      <c r="B4" s="135">
        <v>2.9692222300015998</v>
      </c>
      <c r="C4" s="135">
        <v>2.9692222300015998</v>
      </c>
      <c r="D4" s="135">
        <v>2.9692222300015998</v>
      </c>
      <c r="E4" s="135">
        <v>3.19505088524715</v>
      </c>
      <c r="G4" s="16" t="s">
        <v>56</v>
      </c>
      <c r="H4" s="11" t="s">
        <v>166</v>
      </c>
    </row>
    <row r="5" spans="1:8" x14ac:dyDescent="0.25">
      <c r="A5" s="135">
        <v>2020.25</v>
      </c>
      <c r="B5" s="135">
        <v>3.78197020546683</v>
      </c>
      <c r="C5" s="135">
        <v>3.78197020546683</v>
      </c>
      <c r="D5" s="135">
        <v>3.78197020546683</v>
      </c>
      <c r="E5" s="135">
        <v>3.2346566101029199</v>
      </c>
      <c r="G5" s="16" t="s">
        <v>58</v>
      </c>
      <c r="H5" s="12"/>
    </row>
    <row r="6" spans="1:8" x14ac:dyDescent="0.25">
      <c r="A6" s="135">
        <v>2020.5</v>
      </c>
      <c r="B6" s="135">
        <v>4.4927954465408204</v>
      </c>
      <c r="C6" s="135">
        <v>4.4927954465408204</v>
      </c>
      <c r="D6" s="135">
        <v>4.4927954465408204</v>
      </c>
      <c r="E6" s="135">
        <v>3.22335481946573</v>
      </c>
    </row>
    <row r="7" spans="1:8" x14ac:dyDescent="0.25">
      <c r="A7" s="135">
        <v>2020.75</v>
      </c>
      <c r="B7" s="135">
        <v>4.1064858109597902</v>
      </c>
      <c r="C7" s="135">
        <v>4.1064858109597902</v>
      </c>
      <c r="D7" s="135">
        <v>4.1064858109597902</v>
      </c>
      <c r="E7" s="135">
        <v>3.2625900664660401</v>
      </c>
      <c r="G7" s="17" t="str">
        <f>HYPERLINK("#'OVERZICHT'!A1", "Link naar overzicht")</f>
        <v>Link naar overzicht</v>
      </c>
    </row>
    <row r="8" spans="1:8" x14ac:dyDescent="0.25">
      <c r="A8" s="135">
        <v>2021</v>
      </c>
      <c r="B8" s="135">
        <v>3.5745076260636401</v>
      </c>
      <c r="C8" s="135">
        <v>3.5745076260636401</v>
      </c>
      <c r="D8" s="135">
        <v>3.5745076260636401</v>
      </c>
      <c r="E8" s="135">
        <v>3.2525934913784198</v>
      </c>
    </row>
    <row r="9" spans="1:8" x14ac:dyDescent="0.25">
      <c r="A9" s="135">
        <v>2021.25</v>
      </c>
      <c r="B9" s="135">
        <v>3.5671062342785498</v>
      </c>
      <c r="C9" s="135">
        <v>3.5775889665195599</v>
      </c>
      <c r="D9" s="135">
        <v>3.5775889665195599</v>
      </c>
      <c r="E9" s="135">
        <v>3.3287427956974698</v>
      </c>
    </row>
    <row r="10" spans="1:8" x14ac:dyDescent="0.25">
      <c r="A10" s="135">
        <v>2021.5</v>
      </c>
      <c r="B10" s="135">
        <v>3.5360327908283198</v>
      </c>
      <c r="C10" s="135">
        <v>3.60412163197618</v>
      </c>
      <c r="D10" s="135">
        <v>3.6043033546733998</v>
      </c>
      <c r="E10" s="135">
        <v>3.4216094990926802</v>
      </c>
    </row>
    <row r="11" spans="1:8" x14ac:dyDescent="0.25">
      <c r="A11" s="135">
        <v>2021.75</v>
      </c>
      <c r="B11" s="135">
        <v>3.6209069919464301</v>
      </c>
      <c r="C11" s="135">
        <v>3.7829267232186599</v>
      </c>
      <c r="D11" s="135">
        <v>3.79925940764601</v>
      </c>
      <c r="E11" s="135">
        <v>3.5112138363151901</v>
      </c>
    </row>
    <row r="12" spans="1:8" x14ac:dyDescent="0.25">
      <c r="A12" s="135">
        <v>2022</v>
      </c>
      <c r="B12" s="135">
        <v>3.6452015074565298</v>
      </c>
      <c r="C12" s="135">
        <v>4.00403953110147</v>
      </c>
      <c r="D12" s="135">
        <v>3.92259882059746</v>
      </c>
      <c r="E12" s="135">
        <v>3.52</v>
      </c>
    </row>
    <row r="13" spans="1:8" x14ac:dyDescent="0.25">
      <c r="A13" s="135">
        <v>2022.25</v>
      </c>
      <c r="B13" s="135">
        <v>3.5783933158100498</v>
      </c>
      <c r="C13" s="135">
        <v>4.2811902815195397</v>
      </c>
      <c r="D13" s="135">
        <v>3.9904274304523502</v>
      </c>
      <c r="E13" s="135">
        <v>3.53</v>
      </c>
    </row>
    <row r="14" spans="1:8" x14ac:dyDescent="0.25">
      <c r="A14" s="135">
        <v>2022.5</v>
      </c>
      <c r="B14" s="135">
        <v>3.62068750880676</v>
      </c>
      <c r="C14" s="135">
        <v>4.58390621528316</v>
      </c>
      <c r="D14" s="135">
        <v>4.17982413975637</v>
      </c>
      <c r="E14" s="135">
        <v>3.54</v>
      </c>
    </row>
    <row r="15" spans="1:8" x14ac:dyDescent="0.25">
      <c r="A15" s="137">
        <v>2022.75</v>
      </c>
      <c r="B15" s="137">
        <v>3.5755026033766599</v>
      </c>
      <c r="C15" s="137">
        <v>4.7202897277983</v>
      </c>
      <c r="D15" s="137">
        <v>4.2529861738979804</v>
      </c>
      <c r="E15" s="137">
        <v>3.55</v>
      </c>
    </row>
  </sheetData>
  <mergeCells count="2">
    <mergeCell ref="A1:E1"/>
    <mergeCell ref="G1:H1"/>
  </mergeCells>
  <pageMargins left="0.7" right="0.7" top="0.75" bottom="0.75" header="0.3" footer="0.3"/>
  <pageSetup paperSize="9" orientation="portrait" horizontalDpi="300" verticalDpi="300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:H7"/>
  <sheetViews>
    <sheetView workbookViewId="0">
      <selection sqref="A1:E1"/>
    </sheetView>
  </sheetViews>
  <sheetFormatPr defaultRowHeight="15" x14ac:dyDescent="0.25"/>
  <cols>
    <col min="1" max="1" width="7.5703125" customWidth="1"/>
    <col min="2" max="2" width="21.7109375" customWidth="1"/>
    <col min="3" max="3" width="22.7109375" customWidth="1"/>
    <col min="4" max="4" width="15.7109375" customWidth="1"/>
    <col min="5" max="5" width="11.7109375" customWidth="1"/>
    <col min="7" max="7" width="12.7109375" customWidth="1"/>
    <col min="8" max="8" width="9.7109375" customWidth="1"/>
  </cols>
  <sheetData>
    <row r="1" spans="1:8" ht="15.75" x14ac:dyDescent="0.25">
      <c r="A1" s="190" t="s">
        <v>52</v>
      </c>
      <c r="B1" s="191"/>
      <c r="C1" s="191"/>
      <c r="D1" s="191"/>
      <c r="E1" s="191"/>
      <c r="G1" s="190" t="s">
        <v>53</v>
      </c>
      <c r="H1" s="191"/>
    </row>
    <row r="2" spans="1:8" x14ac:dyDescent="0.25">
      <c r="A2" s="9" t="s">
        <v>51</v>
      </c>
      <c r="B2" s="9" t="s">
        <v>162</v>
      </c>
      <c r="C2" s="9" t="s">
        <v>163</v>
      </c>
      <c r="D2" s="9" t="s">
        <v>187</v>
      </c>
      <c r="E2" s="9" t="s">
        <v>165</v>
      </c>
      <c r="G2" s="16" t="s">
        <v>54</v>
      </c>
      <c r="H2" s="10" t="s">
        <v>36</v>
      </c>
    </row>
    <row r="3" spans="1:8" x14ac:dyDescent="0.25">
      <c r="A3" s="139">
        <v>2019</v>
      </c>
      <c r="B3" s="139">
        <v>1.71885942324253</v>
      </c>
      <c r="C3" s="139">
        <v>1.71885942324253</v>
      </c>
      <c r="D3" s="139">
        <v>1.71885942324253</v>
      </c>
      <c r="E3" s="139">
        <v>1.6620212731475601</v>
      </c>
      <c r="G3" s="16" t="s">
        <v>55</v>
      </c>
      <c r="H3" s="11"/>
    </row>
    <row r="4" spans="1:8" x14ac:dyDescent="0.25">
      <c r="A4" s="138">
        <v>2020</v>
      </c>
      <c r="B4" s="138">
        <v>-4.2609563348403503</v>
      </c>
      <c r="C4" s="138">
        <v>-4.2609563348403503</v>
      </c>
      <c r="D4" s="138">
        <v>-4.2609563348403503</v>
      </c>
      <c r="E4" s="138">
        <v>1.0868357182628301</v>
      </c>
      <c r="G4" s="16" t="s">
        <v>56</v>
      </c>
      <c r="H4" s="11" t="s">
        <v>145</v>
      </c>
    </row>
    <row r="5" spans="1:8" x14ac:dyDescent="0.25">
      <c r="A5" s="138">
        <v>2021</v>
      </c>
      <c r="B5" s="138">
        <v>-5.7893134969522704</v>
      </c>
      <c r="C5" s="138">
        <v>-6.6337107799186903</v>
      </c>
      <c r="D5" s="138">
        <v>-5.9407561937704596</v>
      </c>
      <c r="E5" s="138">
        <v>0.119275086184049</v>
      </c>
      <c r="G5" s="16" t="s">
        <v>58</v>
      </c>
      <c r="H5" s="12"/>
    </row>
    <row r="6" spans="1:8" x14ac:dyDescent="0.25">
      <c r="A6" s="140">
        <v>2022</v>
      </c>
      <c r="B6" s="140">
        <v>-0.88843773860129904</v>
      </c>
      <c r="C6" s="140">
        <v>-3.3188663723798602</v>
      </c>
      <c r="D6" s="140">
        <v>-1.54259617326223</v>
      </c>
      <c r="E6" s="140">
        <v>5.8948568642938098E-2</v>
      </c>
    </row>
    <row r="7" spans="1:8" x14ac:dyDescent="0.25">
      <c r="G7" s="17" t="str">
        <f>HYPERLINK("#'OVERZICHT'!A1", "Link naar overzicht")</f>
        <v>Link naar overzicht</v>
      </c>
    </row>
  </sheetData>
  <mergeCells count="2">
    <mergeCell ref="A1:E1"/>
    <mergeCell ref="G1:H1"/>
  </mergeCells>
  <pageMargins left="0.7" right="0.7" top="0.75" bottom="0.75" header="0.3" footer="0.3"/>
  <pageSetup paperSize="9" orientation="portrait" horizontalDpi="300" verticalDpi="300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1:H7"/>
  <sheetViews>
    <sheetView workbookViewId="0">
      <selection sqref="A1:E1"/>
    </sheetView>
  </sheetViews>
  <sheetFormatPr defaultRowHeight="15" x14ac:dyDescent="0.25"/>
  <cols>
    <col min="1" max="1" width="7.28515625" customWidth="1"/>
    <col min="2" max="2" width="21.7109375" customWidth="1"/>
    <col min="3" max="3" width="22.7109375" customWidth="1"/>
    <col min="4" max="4" width="15.7109375" customWidth="1"/>
    <col min="5" max="5" width="11.7109375" customWidth="1"/>
    <col min="7" max="7" width="12.7109375" customWidth="1"/>
    <col min="8" max="8" width="10.7109375" customWidth="1"/>
  </cols>
  <sheetData>
    <row r="1" spans="1:8" ht="15.75" x14ac:dyDescent="0.25">
      <c r="A1" s="190" t="s">
        <v>52</v>
      </c>
      <c r="B1" s="191"/>
      <c r="C1" s="191"/>
      <c r="D1" s="191"/>
      <c r="E1" s="191"/>
      <c r="G1" s="190" t="s">
        <v>53</v>
      </c>
      <c r="H1" s="191"/>
    </row>
    <row r="2" spans="1:8" x14ac:dyDescent="0.25">
      <c r="A2" s="9" t="s">
        <v>51</v>
      </c>
      <c r="B2" s="9" t="s">
        <v>162</v>
      </c>
      <c r="C2" s="9" t="s">
        <v>163</v>
      </c>
      <c r="D2" s="9" t="s">
        <v>187</v>
      </c>
      <c r="E2" s="9" t="s">
        <v>165</v>
      </c>
      <c r="G2" s="16" t="s">
        <v>54</v>
      </c>
      <c r="H2" s="10" t="s">
        <v>38</v>
      </c>
    </row>
    <row r="3" spans="1:8" x14ac:dyDescent="0.25">
      <c r="A3" s="142">
        <v>2019</v>
      </c>
      <c r="B3" s="142">
        <v>48.709862035695402</v>
      </c>
      <c r="C3" s="142">
        <v>48.709862035695402</v>
      </c>
      <c r="D3" s="142">
        <v>48.709862035695402</v>
      </c>
      <c r="E3" s="142">
        <v>48.844690802022498</v>
      </c>
      <c r="G3" s="16" t="s">
        <v>55</v>
      </c>
      <c r="H3" s="11"/>
    </row>
    <row r="4" spans="1:8" x14ac:dyDescent="0.25">
      <c r="A4" s="141">
        <v>2020</v>
      </c>
      <c r="B4" s="141">
        <v>54.475041439378103</v>
      </c>
      <c r="C4" s="141">
        <v>54.475041439378103</v>
      </c>
      <c r="D4" s="141">
        <v>54.475041439378103</v>
      </c>
      <c r="E4" s="141">
        <v>46.313524584956397</v>
      </c>
      <c r="G4" s="16" t="s">
        <v>56</v>
      </c>
      <c r="H4" s="11" t="s">
        <v>145</v>
      </c>
    </row>
    <row r="5" spans="1:8" x14ac:dyDescent="0.25">
      <c r="A5" s="141">
        <v>2021</v>
      </c>
      <c r="B5" s="141">
        <v>57.624616134225199</v>
      </c>
      <c r="C5" s="141">
        <v>59.064341463901599</v>
      </c>
      <c r="D5" s="141">
        <v>57.9960448262567</v>
      </c>
      <c r="E5" s="141">
        <v>45.170036421944197</v>
      </c>
      <c r="G5" s="16" t="s">
        <v>58</v>
      </c>
      <c r="H5" s="12"/>
    </row>
    <row r="6" spans="1:8" x14ac:dyDescent="0.25">
      <c r="A6" s="143">
        <v>2022</v>
      </c>
      <c r="B6" s="143">
        <v>54.435090884567799</v>
      </c>
      <c r="C6" s="143">
        <v>60.4725377550592</v>
      </c>
      <c r="D6" s="143">
        <v>56.311076755386303</v>
      </c>
      <c r="E6" s="143">
        <v>43.986287164932897</v>
      </c>
    </row>
    <row r="7" spans="1:8" x14ac:dyDescent="0.25">
      <c r="G7" s="17" t="str">
        <f>HYPERLINK("#'OVERZICHT'!A1", "Link naar overzicht")</f>
        <v>Link naar overzicht</v>
      </c>
    </row>
  </sheetData>
  <mergeCells count="2">
    <mergeCell ref="A1:E1"/>
    <mergeCell ref="G1:H1"/>
  </mergeCells>
  <pageMargins left="0.7" right="0.7" top="0.75" bottom="0.75" header="0.3" footer="0.3"/>
  <pageSetup paperSize="9" orientation="portrait" horizontalDpi="300" verticalDpi="300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1:F9"/>
  <sheetViews>
    <sheetView workbookViewId="0">
      <selection sqref="A1:C1"/>
    </sheetView>
  </sheetViews>
  <sheetFormatPr defaultRowHeight="15" x14ac:dyDescent="0.25"/>
  <cols>
    <col min="1" max="1" width="7.42578125" customWidth="1"/>
    <col min="2" max="2" width="15.7109375" customWidth="1"/>
    <col min="3" max="3" width="11.7109375" customWidth="1"/>
    <col min="5" max="5" width="12.7109375" customWidth="1"/>
    <col min="6" max="6" width="25.7109375" customWidth="1"/>
  </cols>
  <sheetData>
    <row r="1" spans="1:6" ht="15.75" x14ac:dyDescent="0.25">
      <c r="A1" s="190" t="s">
        <v>52</v>
      </c>
      <c r="B1" s="191"/>
      <c r="C1" s="191"/>
      <c r="E1" s="190" t="s">
        <v>53</v>
      </c>
      <c r="F1" s="191"/>
    </row>
    <row r="2" spans="1:6" x14ac:dyDescent="0.25">
      <c r="A2" s="9" t="s">
        <v>51</v>
      </c>
      <c r="B2" s="9" t="s">
        <v>164</v>
      </c>
      <c r="C2" s="9" t="s">
        <v>165</v>
      </c>
      <c r="E2" s="16" t="s">
        <v>54</v>
      </c>
      <c r="F2" s="10" t="s">
        <v>40</v>
      </c>
    </row>
    <row r="3" spans="1:6" x14ac:dyDescent="0.25">
      <c r="A3" s="145">
        <v>2019</v>
      </c>
      <c r="B3" s="145">
        <v>100</v>
      </c>
      <c r="C3" s="145">
        <v>100</v>
      </c>
      <c r="E3" s="16" t="s">
        <v>55</v>
      </c>
      <c r="F3" s="11"/>
    </row>
    <row r="4" spans="1:6" x14ac:dyDescent="0.25">
      <c r="A4" s="144">
        <v>2020</v>
      </c>
      <c r="B4" s="144">
        <v>96.259730237791402</v>
      </c>
      <c r="C4" s="144">
        <v>101.404705265717</v>
      </c>
      <c r="E4" s="16" t="s">
        <v>56</v>
      </c>
      <c r="F4" s="11" t="s">
        <v>167</v>
      </c>
    </row>
    <row r="5" spans="1:6" x14ac:dyDescent="0.25">
      <c r="A5" s="144">
        <v>2021</v>
      </c>
      <c r="B5" s="144">
        <v>99.347999400415404</v>
      </c>
      <c r="C5" s="144">
        <v>103.065135378991</v>
      </c>
      <c r="E5" s="16" t="s">
        <v>58</v>
      </c>
      <c r="F5" s="12"/>
    </row>
    <row r="6" spans="1:6" x14ac:dyDescent="0.25">
      <c r="A6" s="144">
        <v>2022</v>
      </c>
      <c r="B6" s="144">
        <v>102.62001663674199</v>
      </c>
      <c r="C6" s="144">
        <v>104.600860342638</v>
      </c>
    </row>
    <row r="7" spans="1:6" x14ac:dyDescent="0.25">
      <c r="A7" s="144">
        <v>2023</v>
      </c>
      <c r="B7" s="144">
        <v>104.46694504302</v>
      </c>
      <c r="C7" s="144">
        <v>106.148943837491</v>
      </c>
      <c r="E7" s="17" t="str">
        <f>HYPERLINK("#'OVERZICHT'!A1", "Link naar overzicht")</f>
        <v>Link naar overzicht</v>
      </c>
    </row>
    <row r="8" spans="1:6" x14ac:dyDescent="0.25">
      <c r="A8" s="144">
        <v>2024</v>
      </c>
      <c r="B8" s="144">
        <v>106.13862244325399</v>
      </c>
      <c r="C8" s="144">
        <v>107.770836990387</v>
      </c>
    </row>
    <row r="9" spans="1:6" x14ac:dyDescent="0.25">
      <c r="A9" s="146">
        <v>2025</v>
      </c>
      <c r="B9" s="146">
        <v>107.78393980382</v>
      </c>
      <c r="C9" s="146">
        <v>109.374497234372</v>
      </c>
    </row>
  </sheetData>
  <mergeCells count="2">
    <mergeCell ref="A1:C1"/>
    <mergeCell ref="E1:F1"/>
  </mergeCells>
  <pageMargins left="0.7" right="0.7" top="0.75" bottom="0.75" header="0.3" footer="0.3"/>
  <pageSetup paperSize="9" orientation="portrait" horizontalDpi="300" verticalDpi="300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A1:F9"/>
  <sheetViews>
    <sheetView workbookViewId="0">
      <selection sqref="A1:C1"/>
    </sheetView>
  </sheetViews>
  <sheetFormatPr defaultRowHeight="15" x14ac:dyDescent="0.25"/>
  <cols>
    <col min="1" max="1" width="7.140625" customWidth="1"/>
    <col min="2" max="2" width="15.7109375" customWidth="1"/>
    <col min="3" max="3" width="11.7109375" customWidth="1"/>
    <col min="5" max="5" width="12.7109375" customWidth="1"/>
    <col min="6" max="6" width="18.7109375" customWidth="1"/>
  </cols>
  <sheetData>
    <row r="1" spans="1:6" ht="15.75" x14ac:dyDescent="0.25">
      <c r="A1" s="190" t="s">
        <v>52</v>
      </c>
      <c r="B1" s="191"/>
      <c r="C1" s="191"/>
      <c r="E1" s="190" t="s">
        <v>53</v>
      </c>
      <c r="F1" s="191"/>
    </row>
    <row r="2" spans="1:6" x14ac:dyDescent="0.25">
      <c r="A2" s="9" t="s">
        <v>51</v>
      </c>
      <c r="B2" s="9" t="s">
        <v>164</v>
      </c>
      <c r="C2" s="9" t="s">
        <v>165</v>
      </c>
      <c r="E2" s="16" t="s">
        <v>54</v>
      </c>
      <c r="F2" s="10" t="s">
        <v>41</v>
      </c>
    </row>
    <row r="3" spans="1:6" x14ac:dyDescent="0.25">
      <c r="A3" s="148">
        <v>2019</v>
      </c>
      <c r="B3" s="148">
        <v>3.39102266519525</v>
      </c>
      <c r="C3" s="148">
        <v>3.38829449428854</v>
      </c>
      <c r="E3" s="16" t="s">
        <v>55</v>
      </c>
      <c r="F3" s="11"/>
    </row>
    <row r="4" spans="1:6" x14ac:dyDescent="0.25">
      <c r="A4" s="147">
        <v>2020</v>
      </c>
      <c r="B4" s="147">
        <v>3.8378754269458799</v>
      </c>
      <c r="C4" s="147">
        <v>3.2289701022272399</v>
      </c>
      <c r="E4" s="16" t="s">
        <v>56</v>
      </c>
      <c r="F4" s="11" t="s">
        <v>168</v>
      </c>
    </row>
    <row r="5" spans="1:6" x14ac:dyDescent="0.25">
      <c r="A5" s="147">
        <v>2021</v>
      </c>
      <c r="B5" s="147">
        <v>3.6392050638126898</v>
      </c>
      <c r="C5" s="147">
        <v>3.3787774783210698</v>
      </c>
      <c r="E5" s="16" t="s">
        <v>58</v>
      </c>
      <c r="F5" s="12"/>
    </row>
    <row r="6" spans="1:6" x14ac:dyDescent="0.25">
      <c r="A6" s="147">
        <v>2022</v>
      </c>
      <c r="B6" s="147">
        <v>4.0869642267548798</v>
      </c>
      <c r="C6" s="147">
        <v>3.5359252382509898</v>
      </c>
    </row>
    <row r="7" spans="1:6" x14ac:dyDescent="0.25">
      <c r="A7" s="147">
        <v>2023</v>
      </c>
      <c r="B7" s="147">
        <v>4.1129719088411996</v>
      </c>
      <c r="C7" s="147">
        <v>3.8178970059120898</v>
      </c>
      <c r="E7" s="17" t="str">
        <f>HYPERLINK("#'OVERZICHT'!A1", "Link naar overzicht")</f>
        <v>Link naar overzicht</v>
      </c>
    </row>
    <row r="8" spans="1:6" x14ac:dyDescent="0.25">
      <c r="A8" s="147">
        <v>2024</v>
      </c>
      <c r="B8" s="147">
        <v>4.1737152628518501</v>
      </c>
      <c r="C8" s="147">
        <v>4.09686392933141</v>
      </c>
    </row>
    <row r="9" spans="1:6" x14ac:dyDescent="0.25">
      <c r="A9" s="149">
        <v>2025</v>
      </c>
      <c r="B9" s="149">
        <v>4.2504100648888796</v>
      </c>
      <c r="C9" s="149">
        <v>4.2830290012810197</v>
      </c>
    </row>
  </sheetData>
  <mergeCells count="2">
    <mergeCell ref="A1:C1"/>
    <mergeCell ref="E1:F1"/>
  </mergeCells>
  <pageMargins left="0.7" right="0.7" top="0.75" bottom="0.75" header="0.3" footer="0.3"/>
  <pageSetup paperSize="9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500"/>
  <sheetViews>
    <sheetView workbookViewId="0">
      <selection sqref="A1:D1"/>
    </sheetView>
  </sheetViews>
  <sheetFormatPr defaultRowHeight="15" x14ac:dyDescent="0.25"/>
  <cols>
    <col min="1" max="2" width="11.7109375" customWidth="1"/>
    <col min="3" max="3" width="16.7109375" customWidth="1"/>
    <col min="4" max="4" width="11.7109375" customWidth="1"/>
    <col min="6" max="6" width="12.7109375" customWidth="1"/>
    <col min="7" max="7" width="35.7109375" customWidth="1"/>
  </cols>
  <sheetData>
    <row r="1" spans="1:7" ht="15.75" x14ac:dyDescent="0.25">
      <c r="A1" s="190" t="s">
        <v>52</v>
      </c>
      <c r="B1" s="191"/>
      <c r="C1" s="191"/>
      <c r="D1" s="191"/>
      <c r="F1" s="190" t="s">
        <v>53</v>
      </c>
      <c r="G1" s="191"/>
    </row>
    <row r="2" spans="1:7" x14ac:dyDescent="0.25">
      <c r="A2" s="9" t="s">
        <v>51</v>
      </c>
      <c r="B2" s="9" t="s">
        <v>48</v>
      </c>
      <c r="C2" s="9" t="s">
        <v>49</v>
      </c>
      <c r="D2" s="9" t="s">
        <v>50</v>
      </c>
      <c r="F2" s="16" t="s">
        <v>54</v>
      </c>
      <c r="G2" s="10" t="s">
        <v>4</v>
      </c>
    </row>
    <row r="3" spans="1:7" x14ac:dyDescent="0.25">
      <c r="A3" s="22">
        <v>2020.0874316939901</v>
      </c>
      <c r="B3" s="22"/>
      <c r="C3" s="22">
        <v>0</v>
      </c>
      <c r="D3" s="22"/>
      <c r="F3" s="16" t="s">
        <v>55</v>
      </c>
      <c r="G3" s="11"/>
    </row>
    <row r="4" spans="1:7" x14ac:dyDescent="0.25">
      <c r="A4" s="21">
        <v>2020.0901639344299</v>
      </c>
      <c r="B4" s="21"/>
      <c r="C4" s="21">
        <v>0</v>
      </c>
      <c r="D4" s="21"/>
      <c r="F4" s="16" t="s">
        <v>56</v>
      </c>
      <c r="G4" s="11" t="s">
        <v>61</v>
      </c>
    </row>
    <row r="5" spans="1:7" x14ac:dyDescent="0.25">
      <c r="A5" s="21">
        <v>2020.09289617486</v>
      </c>
      <c r="B5" s="21"/>
      <c r="C5" s="21">
        <v>0</v>
      </c>
      <c r="D5" s="21"/>
      <c r="F5" s="16" t="s">
        <v>58</v>
      </c>
      <c r="G5" s="12"/>
    </row>
    <row r="6" spans="1:7" x14ac:dyDescent="0.25">
      <c r="A6" s="21">
        <v>2020.0956284153001</v>
      </c>
      <c r="B6" s="21"/>
      <c r="C6" s="21">
        <v>0</v>
      </c>
      <c r="D6" s="21"/>
    </row>
    <row r="7" spans="1:7" x14ac:dyDescent="0.25">
      <c r="A7" s="21">
        <v>2020.09836065574</v>
      </c>
      <c r="B7" s="21"/>
      <c r="C7" s="21">
        <v>0</v>
      </c>
      <c r="D7" s="21"/>
      <c r="F7" s="17" t="str">
        <f>HYPERLINK("#'OVERZICHT'!A1", "Link naar overzicht")</f>
        <v>Link naar overzicht</v>
      </c>
    </row>
    <row r="8" spans="1:7" x14ac:dyDescent="0.25">
      <c r="A8" s="21">
        <v>2020.10109289617</v>
      </c>
      <c r="B8" s="21"/>
      <c r="C8" s="21">
        <v>0</v>
      </c>
      <c r="D8" s="21"/>
    </row>
    <row r="9" spans="1:7" x14ac:dyDescent="0.25">
      <c r="A9" s="21">
        <v>2020.1038251366101</v>
      </c>
      <c r="B9" s="21"/>
      <c r="C9" s="21">
        <v>0</v>
      </c>
      <c r="D9" s="21"/>
    </row>
    <row r="10" spans="1:7" x14ac:dyDescent="0.25">
      <c r="A10" s="21">
        <v>2020.10655737705</v>
      </c>
      <c r="B10" s="21"/>
      <c r="C10" s="21">
        <v>0</v>
      </c>
      <c r="D10" s="21"/>
    </row>
    <row r="11" spans="1:7" x14ac:dyDescent="0.25">
      <c r="A11" s="21">
        <v>2020.10928961749</v>
      </c>
      <c r="B11" s="21"/>
      <c r="C11" s="21">
        <v>0</v>
      </c>
      <c r="D11" s="21">
        <v>0</v>
      </c>
    </row>
    <row r="12" spans="1:7" x14ac:dyDescent="0.25">
      <c r="A12" s="21">
        <v>2020.1120218579199</v>
      </c>
      <c r="B12" s="21"/>
      <c r="C12" s="21">
        <v>0</v>
      </c>
      <c r="D12" s="21">
        <v>0</v>
      </c>
    </row>
    <row r="13" spans="1:7" x14ac:dyDescent="0.25">
      <c r="A13" s="21">
        <v>2020.11475409836</v>
      </c>
      <c r="B13" s="21"/>
      <c r="C13" s="21">
        <v>0</v>
      </c>
      <c r="D13" s="21">
        <v>0</v>
      </c>
    </row>
    <row r="14" spans="1:7" x14ac:dyDescent="0.25">
      <c r="A14" s="21">
        <v>2020.1174863388001</v>
      </c>
      <c r="B14" s="21"/>
      <c r="C14" s="21">
        <v>0</v>
      </c>
      <c r="D14" s="21">
        <v>0</v>
      </c>
    </row>
    <row r="15" spans="1:7" x14ac:dyDescent="0.25">
      <c r="A15" s="21">
        <v>2020.1202185792299</v>
      </c>
      <c r="B15" s="21"/>
      <c r="C15" s="21">
        <v>0</v>
      </c>
      <c r="D15" s="21">
        <v>0</v>
      </c>
    </row>
    <row r="16" spans="1:7" x14ac:dyDescent="0.25">
      <c r="A16" s="21">
        <v>2020.12295081967</v>
      </c>
      <c r="B16" s="21"/>
      <c r="C16" s="21">
        <v>0</v>
      </c>
      <c r="D16" s="21">
        <v>0</v>
      </c>
    </row>
    <row r="17" spans="1:4" x14ac:dyDescent="0.25">
      <c r="A17" s="21">
        <v>2020.1256830601101</v>
      </c>
      <c r="B17" s="21"/>
      <c r="C17" s="21">
        <v>0</v>
      </c>
      <c r="D17" s="21">
        <v>4.2330077780333898E-4</v>
      </c>
    </row>
    <row r="18" spans="1:4" x14ac:dyDescent="0.25">
      <c r="A18" s="21">
        <v>2020.1284153005399</v>
      </c>
      <c r="B18" s="21"/>
      <c r="C18" s="21">
        <v>0</v>
      </c>
      <c r="D18" s="21">
        <v>4.2330077780333898E-4</v>
      </c>
    </row>
    <row r="19" spans="1:4" x14ac:dyDescent="0.25">
      <c r="A19" s="21">
        <v>2020.13114754098</v>
      </c>
      <c r="B19" s="21"/>
      <c r="C19" s="21">
        <v>0</v>
      </c>
      <c r="D19" s="21">
        <v>4.2330077780333898E-4</v>
      </c>
    </row>
    <row r="20" spans="1:4" x14ac:dyDescent="0.25">
      <c r="A20" s="21">
        <v>2020.1338797814201</v>
      </c>
      <c r="B20" s="21"/>
      <c r="C20" s="21">
        <v>0</v>
      </c>
      <c r="D20" s="21">
        <v>4.2330077780333898E-4</v>
      </c>
    </row>
    <row r="21" spans="1:4" x14ac:dyDescent="0.25">
      <c r="A21" s="21">
        <v>2020.1366120218599</v>
      </c>
      <c r="B21" s="21"/>
      <c r="C21" s="21">
        <v>0</v>
      </c>
      <c r="D21" s="21">
        <v>4.2330077780333898E-4</v>
      </c>
    </row>
    <row r="22" spans="1:4" x14ac:dyDescent="0.25">
      <c r="A22" s="21">
        <v>2020.13934426229</v>
      </c>
      <c r="B22" s="21"/>
      <c r="C22" s="21">
        <v>0</v>
      </c>
      <c r="D22" s="21">
        <v>4.2330077780333898E-4</v>
      </c>
    </row>
    <row r="23" spans="1:4" x14ac:dyDescent="0.25">
      <c r="A23" s="21">
        <v>2020.1420765027301</v>
      </c>
      <c r="B23" s="21"/>
      <c r="C23" s="21">
        <v>0</v>
      </c>
      <c r="D23" s="21">
        <v>8.9632650239770603E-4</v>
      </c>
    </row>
    <row r="24" spans="1:4" x14ac:dyDescent="0.25">
      <c r="A24" s="21">
        <v>2020.14480874317</v>
      </c>
      <c r="B24" s="21"/>
      <c r="C24" s="21">
        <v>0</v>
      </c>
      <c r="D24" s="21">
        <v>9.4605144918873401E-4</v>
      </c>
    </row>
    <row r="25" spans="1:4" x14ac:dyDescent="0.25">
      <c r="A25" s="21">
        <v>2020.1475409836</v>
      </c>
      <c r="B25" s="21"/>
      <c r="C25" s="21">
        <v>0</v>
      </c>
      <c r="D25" s="21">
        <v>1.4190771737831E-3</v>
      </c>
    </row>
    <row r="26" spans="1:4" x14ac:dyDescent="0.25">
      <c r="A26" s="21">
        <v>2020.1502732240399</v>
      </c>
      <c r="B26" s="21"/>
      <c r="C26" s="21">
        <v>0</v>
      </c>
      <c r="D26" s="21">
        <v>3.30787219996061E-3</v>
      </c>
    </row>
    <row r="27" spans="1:4" x14ac:dyDescent="0.25">
      <c r="A27" s="21">
        <v>2020.15300546448</v>
      </c>
      <c r="B27" s="21"/>
      <c r="C27" s="21">
        <v>0</v>
      </c>
      <c r="D27" s="21">
        <v>4.7269493737437098E-3</v>
      </c>
    </row>
    <row r="28" spans="1:4" x14ac:dyDescent="0.25">
      <c r="A28" s="21">
        <v>2020.1557377049201</v>
      </c>
      <c r="B28" s="21"/>
      <c r="C28" s="21">
        <v>0</v>
      </c>
      <c r="D28" s="21">
        <v>6.0929937285358199E-3</v>
      </c>
    </row>
    <row r="29" spans="1:4" x14ac:dyDescent="0.25">
      <c r="A29" s="21">
        <v>2020.1584699453499</v>
      </c>
      <c r="B29" s="21"/>
      <c r="C29" s="21">
        <v>0</v>
      </c>
      <c r="D29" s="21">
        <v>8.45812235150766E-3</v>
      </c>
    </row>
    <row r="30" spans="1:4" x14ac:dyDescent="0.25">
      <c r="A30" s="21">
        <v>2020.16120218579</v>
      </c>
      <c r="B30" s="21"/>
      <c r="C30" s="21">
        <v>0</v>
      </c>
      <c r="D30" s="21">
        <v>9.8738916530907994E-3</v>
      </c>
    </row>
    <row r="31" spans="1:4" x14ac:dyDescent="0.25">
      <c r="A31" s="21">
        <v>2020.1639344262301</v>
      </c>
      <c r="B31" s="21"/>
      <c r="C31" s="21">
        <v>4.3202071432377399E-4</v>
      </c>
      <c r="D31" s="21">
        <v>1.3181763853051399E-2</v>
      </c>
    </row>
    <row r="32" spans="1:4" x14ac:dyDescent="0.25">
      <c r="A32" s="21">
        <v>2020.1666666666599</v>
      </c>
      <c r="B32" s="21"/>
      <c r="C32" s="21">
        <v>4.3202071432377399E-4</v>
      </c>
      <c r="D32" s="21">
        <v>1.50738667514289E-2</v>
      </c>
    </row>
    <row r="33" spans="1:4" x14ac:dyDescent="0.25">
      <c r="A33" s="21">
        <v>2020.1693989071</v>
      </c>
      <c r="B33" s="21"/>
      <c r="C33" s="21">
        <v>2.5891031620662499E-3</v>
      </c>
      <c r="D33" s="21">
        <v>2.2112911929153399E-2</v>
      </c>
    </row>
    <row r="34" spans="1:4" x14ac:dyDescent="0.25">
      <c r="A34" s="21">
        <v>2020.1721311475401</v>
      </c>
      <c r="B34" s="21">
        <v>0</v>
      </c>
      <c r="C34" s="21">
        <v>3.0211238763900301E-3</v>
      </c>
      <c r="D34" s="21">
        <v>3.4487300730961797E-2</v>
      </c>
    </row>
    <row r="35" spans="1:4" x14ac:dyDescent="0.25">
      <c r="A35" s="21">
        <v>2020.1748633879799</v>
      </c>
      <c r="B35" s="21">
        <v>0</v>
      </c>
      <c r="C35" s="21">
        <v>4.7461856098087304E-3</v>
      </c>
      <c r="D35" s="21">
        <v>4.6961139426352203E-2</v>
      </c>
    </row>
    <row r="36" spans="1:4" x14ac:dyDescent="0.25">
      <c r="A36" s="21">
        <v>2020.17759562841</v>
      </c>
      <c r="B36" s="21">
        <v>0</v>
      </c>
      <c r="C36" s="21">
        <v>5.1782063241325102E-3</v>
      </c>
      <c r="D36" s="21">
        <v>6.5852170461400406E-2</v>
      </c>
    </row>
    <row r="37" spans="1:4" x14ac:dyDescent="0.25">
      <c r="A37" s="21">
        <v>2020.1803278688501</v>
      </c>
      <c r="B37" s="21">
        <v>8.3455535386810307E-3</v>
      </c>
      <c r="C37" s="21">
        <v>6.0422477527800602E-3</v>
      </c>
      <c r="D37" s="21">
        <v>8.9184208998413395E-2</v>
      </c>
    </row>
    <row r="38" spans="1:4" x14ac:dyDescent="0.25">
      <c r="A38" s="21">
        <v>2020.18306010929</v>
      </c>
      <c r="B38" s="21">
        <v>8.3455535386810307E-3</v>
      </c>
      <c r="C38" s="21">
        <v>6.9062891814275999E-3</v>
      </c>
      <c r="D38" s="21">
        <v>0.10843435371028</v>
      </c>
    </row>
    <row r="39" spans="1:4" x14ac:dyDescent="0.25">
      <c r="A39" s="21">
        <v>2020.18579234972</v>
      </c>
      <c r="B39" s="21">
        <v>2.5036660616043101E-2</v>
      </c>
      <c r="C39" s="21">
        <v>8.6313509148463093E-3</v>
      </c>
      <c r="D39" s="21">
        <v>0.17446964431272999</v>
      </c>
    </row>
    <row r="40" spans="1:4" x14ac:dyDescent="0.25">
      <c r="A40" s="21">
        <v>2020.1885245901599</v>
      </c>
      <c r="B40" s="21">
        <v>2.5036660616043101E-2</v>
      </c>
      <c r="C40" s="21">
        <v>6.9062891814275999E-3</v>
      </c>
      <c r="D40" s="21">
        <v>0.221315402270259</v>
      </c>
    </row>
    <row r="41" spans="1:4" x14ac:dyDescent="0.25">
      <c r="A41" s="21">
        <v>2020.1912568306</v>
      </c>
      <c r="B41" s="21">
        <v>3.3323853640467603E-2</v>
      </c>
      <c r="C41" s="21">
        <v>9.0633716291700795E-3</v>
      </c>
      <c r="D41" s="21">
        <v>0.29457195239140899</v>
      </c>
    </row>
    <row r="42" spans="1:4" x14ac:dyDescent="0.25">
      <c r="A42" s="21">
        <v>2020.1939890710401</v>
      </c>
      <c r="B42" s="21">
        <v>4.1669407179148597E-2</v>
      </c>
      <c r="C42" s="21">
        <v>9.4953923434938602E-3</v>
      </c>
      <c r="D42" s="21">
        <v>0.39905109252568799</v>
      </c>
    </row>
    <row r="43" spans="1:4" x14ac:dyDescent="0.25">
      <c r="A43" s="21">
        <v>2020.1967213114699</v>
      </c>
      <c r="B43" s="21">
        <v>4.1669407179148597E-2</v>
      </c>
      <c r="C43" s="21">
        <v>1.33805576485314E-2</v>
      </c>
      <c r="D43" s="21">
        <v>0.467719532116045</v>
      </c>
    </row>
    <row r="44" spans="1:4" x14ac:dyDescent="0.25">
      <c r="A44" s="21">
        <v>2020.19945355191</v>
      </c>
      <c r="B44" s="21">
        <v>7.5051621333872706E-2</v>
      </c>
      <c r="C44" s="21">
        <v>1.59696608105977E-2</v>
      </c>
      <c r="D44" s="21">
        <v>0.62277099337976405</v>
      </c>
    </row>
    <row r="45" spans="1:4" x14ac:dyDescent="0.25">
      <c r="A45" s="21">
        <v>2020.2021857923501</v>
      </c>
      <c r="B45" s="21">
        <v>9.16843678969783E-2</v>
      </c>
      <c r="C45" s="21">
        <v>1.7694722544016401E-2</v>
      </c>
      <c r="D45" s="21">
        <v>0.72853493310359996</v>
      </c>
    </row>
    <row r="46" spans="1:4" x14ac:dyDescent="0.25">
      <c r="A46" s="21">
        <v>2020.2049180327799</v>
      </c>
      <c r="B46" s="21">
        <v>0.141757689129064</v>
      </c>
      <c r="C46" s="21">
        <v>2.11478671347302E-2</v>
      </c>
      <c r="D46" s="21">
        <v>0.89216267306126096</v>
      </c>
    </row>
    <row r="47" spans="1:4" x14ac:dyDescent="0.25">
      <c r="A47" s="21">
        <v>2020.20765027322</v>
      </c>
      <c r="B47" s="21">
        <v>0.175081542769532</v>
      </c>
      <c r="C47" s="21">
        <v>3.2368321211642799E-2</v>
      </c>
      <c r="D47" s="21">
        <v>1.0627329978759601</v>
      </c>
    </row>
    <row r="48" spans="1:4" x14ac:dyDescent="0.25">
      <c r="A48" s="21">
        <v>2020.2103825136601</v>
      </c>
      <c r="B48" s="21">
        <v>0.32512642492302102</v>
      </c>
      <c r="C48" s="21">
        <v>4.5748878860174202E-2</v>
      </c>
      <c r="D48" s="21">
        <v>1.2701601038170001</v>
      </c>
    </row>
    <row r="49" spans="1:4" x14ac:dyDescent="0.25">
      <c r="A49" s="21">
        <v>2020.2131147540999</v>
      </c>
      <c r="B49" s="21">
        <v>0.44184745343604198</v>
      </c>
      <c r="C49" s="21">
        <v>6.9485849156970605E-2</v>
      </c>
      <c r="D49" s="21">
        <v>1.4425215540959999</v>
      </c>
    </row>
    <row r="50" spans="1:4" x14ac:dyDescent="0.25">
      <c r="A50" s="21">
        <v>2020.21584699453</v>
      </c>
      <c r="B50" s="21">
        <v>0.60029624964246897</v>
      </c>
      <c r="C50" s="21">
        <v>9.6243943330157095E-2</v>
      </c>
      <c r="D50" s="21">
        <v>1.74375736875007</v>
      </c>
    </row>
    <row r="51" spans="1:4" x14ac:dyDescent="0.25">
      <c r="A51" s="21">
        <v>2020.2185792349701</v>
      </c>
      <c r="B51" s="21">
        <v>0.80870164605246897</v>
      </c>
      <c r="C51" s="21">
        <v>0.13853967759961699</v>
      </c>
      <c r="D51" s="21">
        <v>2.1247625615547601</v>
      </c>
    </row>
    <row r="52" spans="1:4" x14ac:dyDescent="0.25">
      <c r="A52" s="21">
        <v>2020.2213114754099</v>
      </c>
      <c r="B52" s="21">
        <v>1.0421437030785099</v>
      </c>
      <c r="C52" s="21">
        <v>0.17997137044042999</v>
      </c>
      <c r="D52" s="21">
        <v>2.7006933209903501</v>
      </c>
    </row>
    <row r="53" spans="1:4" x14ac:dyDescent="0.25">
      <c r="A53" s="21">
        <v>2020.22404371584</v>
      </c>
      <c r="B53" s="21">
        <v>1.3339462743610599</v>
      </c>
      <c r="C53" s="21">
        <v>0.227880352872223</v>
      </c>
      <c r="D53" s="21">
        <v>3.08982144823187</v>
      </c>
    </row>
    <row r="54" spans="1:4" x14ac:dyDescent="0.25">
      <c r="A54" s="21">
        <v>2020.2267759562801</v>
      </c>
      <c r="B54" s="21">
        <v>1.5840794384644701</v>
      </c>
      <c r="C54" s="21">
        <v>0.29909126376261302</v>
      </c>
      <c r="D54" s="21">
        <v>3.5974483255949701</v>
      </c>
    </row>
    <row r="55" spans="1:4" x14ac:dyDescent="0.25">
      <c r="A55" s="21">
        <v>2020.22950819672</v>
      </c>
      <c r="B55" s="21">
        <v>1.9509336310809</v>
      </c>
      <c r="C55" s="21">
        <v>0.38799991832089498</v>
      </c>
      <c r="D55" s="21">
        <v>4.1547102398679803</v>
      </c>
    </row>
    <row r="56" spans="1:4" x14ac:dyDescent="0.25">
      <c r="A56" s="21">
        <v>2020.23224043716</v>
      </c>
      <c r="B56" s="21">
        <v>2.4928110059525999</v>
      </c>
      <c r="C56" s="21">
        <v>0.505823749500106</v>
      </c>
      <c r="D56" s="21">
        <v>4.9519432242661496</v>
      </c>
    </row>
    <row r="57" spans="1:4" x14ac:dyDescent="0.25">
      <c r="A57" s="21">
        <v>2020.2349726775899</v>
      </c>
      <c r="B57" s="21">
        <v>2.9847317806207299</v>
      </c>
      <c r="C57" s="21">
        <v>0.65558388117663602</v>
      </c>
      <c r="D57" s="21">
        <v>5.6142682779476702</v>
      </c>
    </row>
    <row r="58" spans="1:4" x14ac:dyDescent="0.25">
      <c r="A58" s="21">
        <v>2020.23770491803</v>
      </c>
      <c r="B58" s="21">
        <v>3.6683668446214899</v>
      </c>
      <c r="C58" s="21">
        <v>0.83512625202661905</v>
      </c>
      <c r="D58" s="21">
        <v>6.2817541723450603</v>
      </c>
    </row>
    <row r="59" spans="1:4" x14ac:dyDescent="0.25">
      <c r="A59" s="21">
        <v>2020.2404371584701</v>
      </c>
      <c r="B59" s="21">
        <v>4.1936114729300904</v>
      </c>
      <c r="C59" s="21">
        <v>1.0677527905086499</v>
      </c>
      <c r="D59" s="21">
        <v>6.8361620278254396</v>
      </c>
    </row>
    <row r="60" spans="1:4" x14ac:dyDescent="0.25">
      <c r="A60" s="21">
        <v>2020.2431693988999</v>
      </c>
      <c r="B60" s="21">
        <v>4.9356070511873602</v>
      </c>
      <c r="C60" s="21">
        <v>1.28397764746576</v>
      </c>
      <c r="D60" s="21">
        <v>7.4246804675462403</v>
      </c>
    </row>
    <row r="61" spans="1:4" x14ac:dyDescent="0.25">
      <c r="A61" s="21">
        <v>2020.24590163934</v>
      </c>
      <c r="B61" s="21">
        <v>5.4275278258554902</v>
      </c>
      <c r="C61" s="21">
        <v>1.5088368764616</v>
      </c>
      <c r="D61" s="21">
        <v>8.0494519311498394</v>
      </c>
    </row>
    <row r="62" spans="1:4" x14ac:dyDescent="0.25">
      <c r="A62" s="21">
        <v>2020.2486338797801</v>
      </c>
      <c r="B62" s="21">
        <v>6.3612960539596601</v>
      </c>
      <c r="C62" s="21">
        <v>1.87223276193317</v>
      </c>
      <c r="D62" s="21">
        <v>8.7794653331939703</v>
      </c>
    </row>
    <row r="63" spans="1:4" x14ac:dyDescent="0.25">
      <c r="A63" s="21">
        <v>2020.2513661202199</v>
      </c>
      <c r="B63" s="21">
        <v>6.8198346144730699</v>
      </c>
      <c r="C63" s="21">
        <v>2.2822445888174401</v>
      </c>
      <c r="D63" s="21">
        <v>9.4812498521968607</v>
      </c>
    </row>
    <row r="64" spans="1:4" x14ac:dyDescent="0.25">
      <c r="A64" s="21">
        <v>2020.25409836065</v>
      </c>
      <c r="B64" s="21">
        <v>7.55354299970592</v>
      </c>
      <c r="C64" s="21">
        <v>2.7544009338390598</v>
      </c>
      <c r="D64" s="21">
        <v>10.146602844281199</v>
      </c>
    </row>
    <row r="65" spans="1:4" x14ac:dyDescent="0.25">
      <c r="A65" s="21">
        <v>2020.2568306010901</v>
      </c>
      <c r="B65" s="21">
        <v>7.8619783175515803</v>
      </c>
      <c r="C65" s="21">
        <v>3.1471470377697601</v>
      </c>
      <c r="D65" s="21">
        <v>10.656410285049599</v>
      </c>
    </row>
    <row r="66" spans="1:4" x14ac:dyDescent="0.25">
      <c r="A66" s="21">
        <v>2020.2595628415299</v>
      </c>
      <c r="B66" s="21">
        <v>8.4706201207327307</v>
      </c>
      <c r="C66" s="21">
        <v>3.5463674101675702</v>
      </c>
      <c r="D66" s="21">
        <v>11.024837044832701</v>
      </c>
    </row>
    <row r="67" spans="1:4" x14ac:dyDescent="0.25">
      <c r="A67" s="21">
        <v>2020.26229508196</v>
      </c>
      <c r="B67" s="21">
        <v>8.3288624316036692</v>
      </c>
      <c r="C67" s="21">
        <v>3.9740739595958599</v>
      </c>
      <c r="D67" s="21">
        <v>11.158873263534799</v>
      </c>
    </row>
    <row r="68" spans="1:4" x14ac:dyDescent="0.25">
      <c r="A68" s="21">
        <v>2020.2650273224001</v>
      </c>
      <c r="B68" s="21">
        <v>8.4122596064762192</v>
      </c>
      <c r="C68" s="21">
        <v>4.4311246852355204</v>
      </c>
      <c r="D68" s="21">
        <v>11.413827521927301</v>
      </c>
    </row>
    <row r="69" spans="1:4" x14ac:dyDescent="0.25">
      <c r="A69" s="21">
        <v>2020.26775956284</v>
      </c>
      <c r="B69" s="21">
        <v>8.9041220206300906</v>
      </c>
      <c r="C69" s="21">
        <v>5.0737630506018299</v>
      </c>
      <c r="D69" s="21">
        <v>12.2102849797233</v>
      </c>
    </row>
    <row r="70" spans="1:4" x14ac:dyDescent="0.25">
      <c r="A70" s="21">
        <v>2020.27049180328</v>
      </c>
      <c r="B70" s="21">
        <v>9.0042103025800095</v>
      </c>
      <c r="C70" s="21">
        <v>5.4526965761696804</v>
      </c>
      <c r="D70" s="21">
        <v>11.982167224596401</v>
      </c>
    </row>
    <row r="71" spans="1:4" x14ac:dyDescent="0.25">
      <c r="A71" s="21">
        <v>2020.2732240437099</v>
      </c>
      <c r="B71" s="21">
        <v>8.8541070599122609</v>
      </c>
      <c r="C71" s="21">
        <v>5.75308390207526</v>
      </c>
      <c r="D71" s="21">
        <v>12.3041618276979</v>
      </c>
    </row>
    <row r="72" spans="1:4" x14ac:dyDescent="0.25">
      <c r="A72" s="21">
        <v>2020.27595628415</v>
      </c>
      <c r="B72" s="21">
        <v>8.5873411492457503</v>
      </c>
      <c r="C72" s="21">
        <v>6.0832474249065402</v>
      </c>
      <c r="D72" s="21">
        <v>12.916232678175399</v>
      </c>
    </row>
    <row r="73" spans="1:4" x14ac:dyDescent="0.25">
      <c r="A73" s="21">
        <v>2020.2786885245901</v>
      </c>
      <c r="B73" s="21">
        <v>8.3122296850405597</v>
      </c>
      <c r="C73" s="21">
        <v>6.3240763147129799</v>
      </c>
      <c r="D73" s="21">
        <v>12.9665032221267</v>
      </c>
    </row>
    <row r="74" spans="1:4" x14ac:dyDescent="0.25">
      <c r="A74" s="21">
        <v>2020.2814207650199</v>
      </c>
      <c r="B74" s="21">
        <v>8.1371481422710303</v>
      </c>
      <c r="C74" s="21">
        <v>6.4362899188537304</v>
      </c>
      <c r="D74" s="21">
        <v>13.1558976974805</v>
      </c>
    </row>
    <row r="75" spans="1:4" x14ac:dyDescent="0.25">
      <c r="A75" s="21">
        <v>2020.28415300546</v>
      </c>
      <c r="B75" s="21">
        <v>7.99539045314196</v>
      </c>
      <c r="C75" s="21">
        <v>6.5411652130987301</v>
      </c>
      <c r="D75" s="21">
        <v>13.191873157748701</v>
      </c>
    </row>
    <row r="76" spans="1:4" x14ac:dyDescent="0.25">
      <c r="A76" s="21">
        <v>2020.2868852459001</v>
      </c>
      <c r="B76" s="21">
        <v>7.06162222503779</v>
      </c>
      <c r="C76" s="21">
        <v>6.4833318387330001</v>
      </c>
      <c r="D76" s="21">
        <v>12.255973742714</v>
      </c>
    </row>
    <row r="77" spans="1:4" x14ac:dyDescent="0.25">
      <c r="A77" s="21">
        <v>2020.2896174863399</v>
      </c>
      <c r="B77" s="21">
        <v>7.4201308641155403</v>
      </c>
      <c r="C77" s="21">
        <v>6.6779798289649301</v>
      </c>
      <c r="D77" s="21">
        <v>12.8456391492513</v>
      </c>
    </row>
    <row r="78" spans="1:4" x14ac:dyDescent="0.25">
      <c r="A78" s="21">
        <v>2020.29234972677</v>
      </c>
      <c r="B78" s="21">
        <v>7.7035878818594101</v>
      </c>
      <c r="C78" s="21">
        <v>6.6546718582585802</v>
      </c>
      <c r="D78" s="21">
        <v>12.854845391123799</v>
      </c>
    </row>
    <row r="79" spans="1:4" x14ac:dyDescent="0.25">
      <c r="A79" s="21">
        <v>2020.2950819672101</v>
      </c>
      <c r="B79" s="21">
        <v>7.9286843853467701</v>
      </c>
      <c r="C79" s="21">
        <v>6.6184183717418996</v>
      </c>
      <c r="D79" s="21">
        <v>12.374212615726901</v>
      </c>
    </row>
    <row r="80" spans="1:4" x14ac:dyDescent="0.25">
      <c r="A80" s="21">
        <v>2020.2978142076499</v>
      </c>
      <c r="B80" s="21">
        <v>8.0037360066806507</v>
      </c>
      <c r="C80" s="21">
        <v>6.55281768788997</v>
      </c>
      <c r="D80" s="21">
        <v>11.9716616294114</v>
      </c>
    </row>
    <row r="81" spans="1:4" x14ac:dyDescent="0.25">
      <c r="A81" s="21">
        <v>2020.30054644808</v>
      </c>
      <c r="B81" s="21">
        <v>7.9203388318080901</v>
      </c>
      <c r="C81" s="21">
        <v>6.5964094843024004</v>
      </c>
      <c r="D81" s="21">
        <v>11.668538182675601</v>
      </c>
    </row>
    <row r="82" spans="1:4" x14ac:dyDescent="0.25">
      <c r="A82" s="21">
        <v>2020.3032786885201</v>
      </c>
      <c r="B82" s="21">
        <v>7.7619483961159199</v>
      </c>
      <c r="C82" s="21">
        <v>6.6913573654895897</v>
      </c>
      <c r="D82" s="21">
        <v>11.1601373471015</v>
      </c>
    </row>
    <row r="83" spans="1:4" x14ac:dyDescent="0.25">
      <c r="A83" s="21">
        <v>2020.3060109289599</v>
      </c>
      <c r="B83" s="21">
        <v>8.1204570351936702</v>
      </c>
      <c r="C83" s="21">
        <v>6.7181154596627701</v>
      </c>
      <c r="D83" s="21">
        <v>10.9336538170185</v>
      </c>
    </row>
    <row r="84" spans="1:4" x14ac:dyDescent="0.25">
      <c r="A84" s="21">
        <v>2020.3087431694</v>
      </c>
      <c r="B84" s="21">
        <v>7.6952423283207301</v>
      </c>
      <c r="C84" s="21">
        <v>6.6546718582585802</v>
      </c>
      <c r="D84" s="21">
        <v>10.2195007339471</v>
      </c>
    </row>
    <row r="85" spans="1:4" x14ac:dyDescent="0.25">
      <c r="A85" s="21">
        <v>2020.3114754098301</v>
      </c>
      <c r="B85" s="21">
        <v>7.2116671071912801</v>
      </c>
      <c r="C85" s="21">
        <v>6.7867402885149701</v>
      </c>
      <c r="D85" s="21">
        <v>9.5388333552984399</v>
      </c>
    </row>
    <row r="86" spans="1:4" x14ac:dyDescent="0.25">
      <c r="A86" s="21">
        <v>2020.31420765027</v>
      </c>
      <c r="B86" s="21">
        <v>6.9449011965247696</v>
      </c>
      <c r="C86" s="21">
        <v>6.8182445682979704</v>
      </c>
      <c r="D86" s="21">
        <v>8.7854885163163097</v>
      </c>
    </row>
    <row r="87" spans="1:4" x14ac:dyDescent="0.25">
      <c r="A87" s="21">
        <v>2020.31693989071</v>
      </c>
      <c r="B87" s="21">
        <v>6.7614741002165601</v>
      </c>
      <c r="C87" s="21">
        <v>6.7081910677288299</v>
      </c>
      <c r="D87" s="21">
        <v>8.7199698498983302</v>
      </c>
    </row>
    <row r="88" spans="1:4" x14ac:dyDescent="0.25">
      <c r="A88" s="21">
        <v>2020.3196721311399</v>
      </c>
      <c r="B88" s="21">
        <v>6.6197747716017501</v>
      </c>
      <c r="C88" s="21">
        <v>6.46131993016962</v>
      </c>
      <c r="D88" s="21">
        <v>8.3612840420725192</v>
      </c>
    </row>
    <row r="89" spans="1:4" x14ac:dyDescent="0.25">
      <c r="A89" s="21">
        <v>2020.32240437158</v>
      </c>
      <c r="B89" s="21">
        <v>6.4196565682161797</v>
      </c>
      <c r="C89" s="21">
        <v>6.15230427447307</v>
      </c>
      <c r="D89" s="21">
        <v>8.0941868558883492</v>
      </c>
    </row>
    <row r="90" spans="1:4" x14ac:dyDescent="0.25">
      <c r="A90" s="21">
        <v>2020.3251366120201</v>
      </c>
      <c r="B90" s="21">
        <v>5.4442189329328601</v>
      </c>
      <c r="C90" s="21">
        <v>6.0331843811508898</v>
      </c>
      <c r="D90" s="21">
        <v>7.7678474364477497</v>
      </c>
    </row>
    <row r="91" spans="1:4" x14ac:dyDescent="0.25">
      <c r="A91" s="21">
        <v>2020.3278688524599</v>
      </c>
      <c r="B91" s="21">
        <v>5.4942338936506898</v>
      </c>
      <c r="C91" s="21">
        <v>6.0077193279967904</v>
      </c>
      <c r="D91" s="21">
        <v>7.4116215049604097</v>
      </c>
    </row>
    <row r="92" spans="1:4" x14ac:dyDescent="0.25">
      <c r="A92" s="21">
        <v>2020.33060109289</v>
      </c>
      <c r="B92" s="21">
        <v>5.1607619151889796</v>
      </c>
      <c r="C92" s="21">
        <v>5.8911915589605499</v>
      </c>
      <c r="D92" s="21">
        <v>6.7453742392836196</v>
      </c>
    </row>
    <row r="93" spans="1:4" x14ac:dyDescent="0.25">
      <c r="A93" s="21">
        <v>2020.3333333333301</v>
      </c>
      <c r="B93" s="21">
        <v>5.0440408866759601</v>
      </c>
      <c r="C93" s="21">
        <v>5.7737997484956702</v>
      </c>
      <c r="D93" s="21">
        <v>6.15482956135385</v>
      </c>
    </row>
    <row r="94" spans="1:4" x14ac:dyDescent="0.25">
      <c r="A94" s="21">
        <v>2020.3360655737699</v>
      </c>
      <c r="B94" s="21">
        <v>4.8272315762130296</v>
      </c>
      <c r="C94" s="21">
        <v>5.7789779548198004</v>
      </c>
      <c r="D94" s="21">
        <v>5.7714863962724001</v>
      </c>
    </row>
    <row r="95" spans="1:4" x14ac:dyDescent="0.25">
      <c r="A95" s="21">
        <v>2020.3387978142</v>
      </c>
      <c r="B95" s="21">
        <v>4.8439226832903897</v>
      </c>
      <c r="C95" s="21">
        <v>5.6896403006710701</v>
      </c>
      <c r="D95" s="21">
        <v>5.3528861832158903</v>
      </c>
    </row>
    <row r="96" spans="1:4" x14ac:dyDescent="0.25">
      <c r="A96" s="21">
        <v>2020.3415300546401</v>
      </c>
      <c r="B96" s="21">
        <v>4.7021649941613202</v>
      </c>
      <c r="C96" s="21">
        <v>5.63353198803875</v>
      </c>
      <c r="D96" s="21">
        <v>5.04103141214543</v>
      </c>
    </row>
    <row r="97" spans="1:4" x14ac:dyDescent="0.25">
      <c r="A97" s="21">
        <v>2020.3442622950799</v>
      </c>
      <c r="B97" s="21">
        <v>5.0273497795986</v>
      </c>
      <c r="C97" s="21">
        <v>5.6292178231432697</v>
      </c>
      <c r="D97" s="21">
        <v>4.7437643435174</v>
      </c>
    </row>
    <row r="98" spans="1:4" x14ac:dyDescent="0.25">
      <c r="A98" s="21">
        <v>2020.34699453552</v>
      </c>
      <c r="B98" s="21">
        <v>4.1185598515962196</v>
      </c>
      <c r="C98" s="21">
        <v>5.5873541095881301</v>
      </c>
      <c r="D98" s="21">
        <v>4.99510385572954</v>
      </c>
    </row>
    <row r="99" spans="1:4" x14ac:dyDescent="0.25">
      <c r="A99" s="21">
        <v>2020.3497267759501</v>
      </c>
      <c r="B99" s="21">
        <v>4.1269054051348997</v>
      </c>
      <c r="C99" s="21">
        <v>5.4725514022853101</v>
      </c>
      <c r="D99" s="21">
        <v>4.8545786555398696</v>
      </c>
    </row>
    <row r="100" spans="1:4" x14ac:dyDescent="0.25">
      <c r="A100" s="21">
        <v>2020.35245901639</v>
      </c>
      <c r="B100" s="21">
        <v>3.9018089016475401</v>
      </c>
      <c r="C100" s="21">
        <v>5.4056546562904098</v>
      </c>
      <c r="D100" s="21">
        <v>4.9871033783311898</v>
      </c>
    </row>
    <row r="101" spans="1:4" x14ac:dyDescent="0.25">
      <c r="A101" s="21">
        <v>2020.35519125683</v>
      </c>
      <c r="B101" s="21">
        <v>3.6516757375441302</v>
      </c>
      <c r="C101" s="21">
        <v>5.29041992827326</v>
      </c>
      <c r="D101" s="21">
        <v>4.5567689771494804</v>
      </c>
    </row>
    <row r="102" spans="1:4" x14ac:dyDescent="0.25">
      <c r="A102" s="21">
        <v>2020.3579234972599</v>
      </c>
      <c r="B102" s="21">
        <v>3.2265193911854499</v>
      </c>
      <c r="C102" s="21">
        <v>5.1997862119815599</v>
      </c>
      <c r="D102" s="21">
        <v>4.4907497854380303</v>
      </c>
    </row>
    <row r="103" spans="1:4" x14ac:dyDescent="0.25">
      <c r="A103" s="21">
        <v>2020.3606557377</v>
      </c>
      <c r="B103" s="21">
        <v>3.1431222163129</v>
      </c>
      <c r="C103" s="21">
        <v>5.0508871006098</v>
      </c>
      <c r="D103" s="21">
        <v>4.35651920004383</v>
      </c>
    </row>
    <row r="104" spans="1:4" x14ac:dyDescent="0.25">
      <c r="A104" s="21">
        <v>2020.3633879781401</v>
      </c>
      <c r="B104" s="21">
        <v>2.8680107521077001</v>
      </c>
      <c r="C104" s="21">
        <v>4.7841641580588297</v>
      </c>
      <c r="D104" s="21">
        <v>4.2597058306727904</v>
      </c>
    </row>
    <row r="105" spans="1:4" x14ac:dyDescent="0.25">
      <c r="A105" s="21">
        <v>2020.3661202185699</v>
      </c>
      <c r="B105" s="21">
        <v>3.00142288769809</v>
      </c>
      <c r="C105" s="21">
        <v>4.5312537938707198</v>
      </c>
      <c r="D105" s="21">
        <v>3.4121130982226502</v>
      </c>
    </row>
    <row r="106" spans="1:4" x14ac:dyDescent="0.25">
      <c r="A106" s="21">
        <v>2020.36885245901</v>
      </c>
      <c r="B106" s="21">
        <v>2.5261932201073201</v>
      </c>
      <c r="C106" s="21">
        <v>4.4699672749142696</v>
      </c>
      <c r="D106" s="21">
        <v>3.41011668561287</v>
      </c>
    </row>
    <row r="107" spans="1:4" x14ac:dyDescent="0.25">
      <c r="A107" s="21">
        <v>2020.3715846994501</v>
      </c>
      <c r="B107" s="21">
        <v>2.3760899774395798</v>
      </c>
      <c r="C107" s="21">
        <v>4.4302636649307496</v>
      </c>
      <c r="D107" s="21">
        <v>3.1357595710164698</v>
      </c>
    </row>
    <row r="108" spans="1:4" x14ac:dyDescent="0.25">
      <c r="A108" s="21">
        <v>2020.3743169398899</v>
      </c>
      <c r="B108" s="21">
        <v>2.06765465959392</v>
      </c>
      <c r="C108" s="21">
        <v>4.3171860193613503</v>
      </c>
      <c r="D108" s="21">
        <v>3.0443349190497502</v>
      </c>
    </row>
    <row r="109" spans="1:4" x14ac:dyDescent="0.25">
      <c r="A109" s="21">
        <v>2020.37704918032</v>
      </c>
      <c r="B109" s="21">
        <v>2.0009485917987302</v>
      </c>
      <c r="C109" s="21">
        <v>4.2472681494900604</v>
      </c>
      <c r="D109" s="21">
        <v>3.0544798503272501</v>
      </c>
    </row>
    <row r="110" spans="1:4" x14ac:dyDescent="0.25">
      <c r="A110" s="21">
        <v>2020.3797814207601</v>
      </c>
      <c r="B110" s="21">
        <v>1.9842574847213601</v>
      </c>
      <c r="C110" s="21">
        <v>4.32409230854278</v>
      </c>
      <c r="D110" s="21">
        <v>2.8999867104629198</v>
      </c>
    </row>
    <row r="111" spans="1:4" x14ac:dyDescent="0.25">
      <c r="A111" s="21">
        <v>2020.3825136611999</v>
      </c>
      <c r="B111" s="21">
        <v>1.7091460205161699</v>
      </c>
      <c r="C111" s="21">
        <v>4.2641018517292997</v>
      </c>
      <c r="D111" s="21">
        <v>2.52717887218071</v>
      </c>
    </row>
    <row r="112" spans="1:4" x14ac:dyDescent="0.25">
      <c r="A112" s="21">
        <v>2020.38524590163</v>
      </c>
      <c r="B112" s="21">
        <v>1.5506972243097501</v>
      </c>
      <c r="C112" s="21">
        <v>4.1678548872752703</v>
      </c>
      <c r="D112" s="21">
        <v>2.3578223360936001</v>
      </c>
    </row>
    <row r="113" spans="1:4" x14ac:dyDescent="0.25">
      <c r="A113" s="21">
        <v>2020.3879781420701</v>
      </c>
      <c r="B113" s="21">
        <v>1.5424100312853199</v>
      </c>
      <c r="C113" s="21">
        <v>3.9106303581916699</v>
      </c>
      <c r="D113" s="21">
        <v>2.0462656412742501</v>
      </c>
    </row>
    <row r="114" spans="1:4" x14ac:dyDescent="0.25">
      <c r="A114" s="21">
        <v>2020.39071038251</v>
      </c>
      <c r="B114" s="21">
        <v>1.2088796923093601</v>
      </c>
      <c r="C114" s="21">
        <v>3.7177074296931498</v>
      </c>
      <c r="D114" s="21">
        <v>2.2790230969814398</v>
      </c>
    </row>
    <row r="115" spans="1:4" x14ac:dyDescent="0.25">
      <c r="A115" s="21">
        <v>2020.39344262295</v>
      </c>
      <c r="B115" s="21">
        <v>1.17555583866889</v>
      </c>
      <c r="C115" s="21">
        <v>3.6689404480804702</v>
      </c>
      <c r="D115" s="21">
        <v>2.1703864513430799</v>
      </c>
    </row>
    <row r="116" spans="1:4" x14ac:dyDescent="0.25">
      <c r="A116" s="21">
        <v>2020.3961748633801</v>
      </c>
      <c r="B116" s="21">
        <v>1.1839013922075801</v>
      </c>
      <c r="C116" s="21">
        <v>3.5890951651513499</v>
      </c>
      <c r="D116" s="21">
        <v>1.9220790810053701</v>
      </c>
    </row>
    <row r="117" spans="1:4" x14ac:dyDescent="0.25">
      <c r="A117" s="21">
        <v>2020.39890710382</v>
      </c>
      <c r="B117" s="21">
        <v>1.1338864314897501</v>
      </c>
      <c r="C117" s="21">
        <v>3.31935109872399</v>
      </c>
      <c r="D117" s="21">
        <v>1.1800256797761099</v>
      </c>
    </row>
    <row r="118" spans="1:4" x14ac:dyDescent="0.25">
      <c r="A118" s="21">
        <v>2020.40163934426</v>
      </c>
      <c r="B118" s="21">
        <v>1.17555583866889</v>
      </c>
      <c r="C118" s="21">
        <v>2.98228128671128</v>
      </c>
      <c r="D118" s="21">
        <v>1.2701240819008099</v>
      </c>
    </row>
    <row r="119" spans="1:4" x14ac:dyDescent="0.25">
      <c r="A119" s="21">
        <v>2020.4043715846899</v>
      </c>
      <c r="B119" s="21">
        <v>1.02545259600115</v>
      </c>
      <c r="C119" s="21">
        <v>2.9637225227386201</v>
      </c>
      <c r="D119" s="21">
        <v>1.170832523282</v>
      </c>
    </row>
    <row r="120" spans="1:4" x14ac:dyDescent="0.25">
      <c r="A120" s="21">
        <v>2020.40710382513</v>
      </c>
      <c r="B120" s="21">
        <v>1.06718036369455</v>
      </c>
      <c r="C120" s="21">
        <v>2.9231518502025802</v>
      </c>
      <c r="D120" s="21">
        <v>1.0884743525132801</v>
      </c>
    </row>
    <row r="121" spans="1:4" x14ac:dyDescent="0.25">
      <c r="A121" s="21">
        <v>2020.4098360655701</v>
      </c>
      <c r="B121" s="21">
        <v>1.1922469457462599</v>
      </c>
      <c r="C121" s="21">
        <v>2.8838772398095101</v>
      </c>
      <c r="D121" s="21">
        <v>1.0696542675765599</v>
      </c>
    </row>
    <row r="122" spans="1:4" x14ac:dyDescent="0.25">
      <c r="A122" s="21">
        <v>2020.4125683060099</v>
      </c>
      <c r="B122" s="21">
        <v>1.16721028513021</v>
      </c>
      <c r="C122" s="21">
        <v>2.8260468865676498</v>
      </c>
      <c r="D122" s="21">
        <v>1.0462902508044001</v>
      </c>
    </row>
    <row r="123" spans="1:4" x14ac:dyDescent="0.25">
      <c r="A123" s="21">
        <v>2020.41530054644</v>
      </c>
      <c r="B123" s="21">
        <v>1.11719532441238</v>
      </c>
      <c r="C123" s="21">
        <v>2.81568745279551</v>
      </c>
      <c r="D123" s="21">
        <v>1.02945278848579</v>
      </c>
    </row>
    <row r="124" spans="1:4" x14ac:dyDescent="0.25">
      <c r="A124" s="21">
        <v>2020.4180327868801</v>
      </c>
      <c r="B124" s="21">
        <v>1.1005042173350199</v>
      </c>
      <c r="C124" s="21">
        <v>2.89380465286732</v>
      </c>
      <c r="D124" s="21">
        <v>1.1334810528020101</v>
      </c>
    </row>
    <row r="125" spans="1:4" x14ac:dyDescent="0.25">
      <c r="A125" s="21">
        <v>2020.4207650273199</v>
      </c>
      <c r="B125" s="21">
        <v>0.92542267456548999</v>
      </c>
      <c r="C125" s="21">
        <v>3.0241450002664201</v>
      </c>
      <c r="D125" s="21">
        <v>0.91042623853041904</v>
      </c>
    </row>
    <row r="126" spans="1:4" x14ac:dyDescent="0.25">
      <c r="A126" s="21">
        <v>2020.42349726775</v>
      </c>
      <c r="B126" s="21">
        <v>0.88375326738634097</v>
      </c>
      <c r="C126" s="21">
        <v>2.8303610514631301</v>
      </c>
      <c r="D126" s="21">
        <v>0.88526143565352</v>
      </c>
    </row>
    <row r="127" spans="1:4" x14ac:dyDescent="0.25">
      <c r="A127" s="21">
        <v>2020.4262295081901</v>
      </c>
      <c r="B127" s="21">
        <v>0.72536283169417104</v>
      </c>
      <c r="C127" s="21">
        <v>2.7928145239273601</v>
      </c>
      <c r="D127" s="21">
        <v>0.88816630466268498</v>
      </c>
    </row>
    <row r="128" spans="1:4" x14ac:dyDescent="0.25">
      <c r="A128" s="21">
        <v>2020.4289617486299</v>
      </c>
      <c r="B128" s="21">
        <v>0.61692899620557395</v>
      </c>
      <c r="C128" s="21">
        <v>2.6896642914157698</v>
      </c>
      <c r="D128" s="21">
        <v>0.82116518129680205</v>
      </c>
    </row>
    <row r="129" spans="1:4" x14ac:dyDescent="0.25">
      <c r="A129" s="21">
        <v>2020.43169398907</v>
      </c>
      <c r="B129" s="21">
        <v>0.50020796769255305</v>
      </c>
      <c r="C129" s="21">
        <v>2.5550067579973201</v>
      </c>
      <c r="D129" s="21">
        <v>0.76396981537273601</v>
      </c>
    </row>
    <row r="130" spans="1:4" x14ac:dyDescent="0.25">
      <c r="A130" s="21">
        <v>2020.4344262295001</v>
      </c>
      <c r="B130" s="21">
        <v>0.47522966759076701</v>
      </c>
      <c r="C130" s="21">
        <v>2.4876810124119602</v>
      </c>
      <c r="D130" s="21">
        <v>0.74849898491460398</v>
      </c>
    </row>
    <row r="131" spans="1:4" x14ac:dyDescent="0.25">
      <c r="A131" s="21">
        <v>2020.43715846994</v>
      </c>
      <c r="B131" s="21">
        <v>0.45019300697472298</v>
      </c>
      <c r="C131" s="21">
        <v>2.3711502222518499</v>
      </c>
      <c r="D131" s="21">
        <v>0.73915594572861898</v>
      </c>
    </row>
    <row r="132" spans="1:4" x14ac:dyDescent="0.25">
      <c r="A132" s="21">
        <v>2020.43989071038</v>
      </c>
      <c r="B132" s="21">
        <v>0.53359018184727702</v>
      </c>
      <c r="C132" s="21">
        <v>2.3400749420592999</v>
      </c>
      <c r="D132" s="21">
        <v>0.73935175761471195</v>
      </c>
    </row>
    <row r="133" spans="1:4" x14ac:dyDescent="0.25">
      <c r="A133" s="21">
        <v>2020.4426229508099</v>
      </c>
      <c r="B133" s="21">
        <v>0.54193573538595796</v>
      </c>
      <c r="C133" s="21">
        <v>2.2839696505508602</v>
      </c>
      <c r="D133" s="21">
        <v>0.68826726502593705</v>
      </c>
    </row>
    <row r="134" spans="1:4" x14ac:dyDescent="0.25">
      <c r="A134" s="21">
        <v>2020.44535519125</v>
      </c>
      <c r="B134" s="21">
        <v>0.45019300697472298</v>
      </c>
      <c r="C134" s="21">
        <v>2.2084415536411099</v>
      </c>
      <c r="D134" s="21">
        <v>0.60977563451258798</v>
      </c>
    </row>
    <row r="135" spans="1:4" x14ac:dyDescent="0.25">
      <c r="A135" s="21">
        <v>2020.4480874316901</v>
      </c>
      <c r="B135" s="21">
        <v>0.40017804625689402</v>
      </c>
      <c r="C135" s="21">
        <v>2.1816834594679202</v>
      </c>
      <c r="D135" s="21">
        <v>0.56447045233469495</v>
      </c>
    </row>
    <row r="136" spans="1:4" x14ac:dyDescent="0.25">
      <c r="A136" s="21">
        <v>2020.4508196721299</v>
      </c>
      <c r="B136" s="21">
        <v>0.38348693917953203</v>
      </c>
      <c r="C136" s="21">
        <v>2.22268313159441</v>
      </c>
      <c r="D136" s="21">
        <v>0.537369061579417</v>
      </c>
    </row>
    <row r="137" spans="1:4" x14ac:dyDescent="0.25">
      <c r="A137" s="21">
        <v>2020.45355191256</v>
      </c>
      <c r="B137" s="21">
        <v>0.38348693917953203</v>
      </c>
      <c r="C137" s="21">
        <v>2.17434514957217</v>
      </c>
      <c r="D137" s="21">
        <v>0.50521107090053397</v>
      </c>
    </row>
    <row r="138" spans="1:4" x14ac:dyDescent="0.25">
      <c r="A138" s="21">
        <v>2020.4562841530001</v>
      </c>
      <c r="B138" s="21">
        <v>0.40852359979557501</v>
      </c>
      <c r="C138" s="21">
        <v>2.1260071675499299</v>
      </c>
      <c r="D138" s="21">
        <v>0.461681230237517</v>
      </c>
    </row>
    <row r="139" spans="1:4" x14ac:dyDescent="0.25">
      <c r="A139" s="21">
        <v>2020.4590163934399</v>
      </c>
      <c r="B139" s="21">
        <v>0.32512642492302102</v>
      </c>
      <c r="C139" s="21">
        <v>2.0845754747091201</v>
      </c>
      <c r="D139" s="21">
        <v>0.41475005533549902</v>
      </c>
    </row>
    <row r="140" spans="1:4" x14ac:dyDescent="0.25">
      <c r="A140" s="21">
        <v>2020.46174863387</v>
      </c>
      <c r="B140" s="21">
        <v>0.26676591066651001</v>
      </c>
      <c r="C140" s="21">
        <v>2.0245850178956402</v>
      </c>
      <c r="D140" s="21">
        <v>0.413242543781978</v>
      </c>
    </row>
    <row r="141" spans="1:4" x14ac:dyDescent="0.25">
      <c r="A141" s="21">
        <v>2020.4644808743101</v>
      </c>
      <c r="B141" s="21">
        <v>0.283457017743872</v>
      </c>
      <c r="C141" s="21">
        <v>1.9628664782248699</v>
      </c>
      <c r="D141" s="21">
        <v>0.42363931915231201</v>
      </c>
    </row>
    <row r="142" spans="1:4" x14ac:dyDescent="0.25">
      <c r="A142" s="21">
        <v>2020.4672131147499</v>
      </c>
      <c r="B142" s="21">
        <v>0.23344205702604301</v>
      </c>
      <c r="C142" s="21">
        <v>1.8765499479525301</v>
      </c>
      <c r="D142" s="21">
        <v>1.13922337894401</v>
      </c>
    </row>
    <row r="143" spans="1:4" x14ac:dyDescent="0.25">
      <c r="A143" s="21">
        <v>2020.46994535519</v>
      </c>
      <c r="B143" s="21">
        <v>0.26676591066651001</v>
      </c>
      <c r="C143" s="21">
        <v>1.7992937681854899</v>
      </c>
      <c r="D143" s="21">
        <v>1.1191737699092501</v>
      </c>
    </row>
    <row r="144" spans="1:4" x14ac:dyDescent="0.25">
      <c r="A144" s="21">
        <v>2020.4726775956201</v>
      </c>
      <c r="B144" s="21">
        <v>0.25847871764208602</v>
      </c>
      <c r="C144" s="21">
        <v>1.7863482523751499</v>
      </c>
      <c r="D144" s="21">
        <v>1.09359292670049</v>
      </c>
    </row>
    <row r="145" spans="1:4" x14ac:dyDescent="0.25">
      <c r="A145" s="21">
        <v>2020.47540983606</v>
      </c>
      <c r="B145" s="21">
        <v>0.20840539641</v>
      </c>
      <c r="C145" s="21">
        <v>1.7915264586992901</v>
      </c>
      <c r="D145" s="21">
        <v>1.0756205393101901</v>
      </c>
    </row>
    <row r="146" spans="1:4" x14ac:dyDescent="0.25">
      <c r="A146" s="21">
        <v>2020.4781420765</v>
      </c>
      <c r="B146" s="21">
        <v>0.20840539641</v>
      </c>
      <c r="C146" s="21">
        <v>1.7643363438117801</v>
      </c>
      <c r="D146" s="21">
        <v>1.0809631291606501</v>
      </c>
    </row>
    <row r="147" spans="1:4" x14ac:dyDescent="0.25">
      <c r="A147" s="21">
        <v>2020.4808743169301</v>
      </c>
      <c r="B147" s="21">
        <v>0.19177264984689399</v>
      </c>
      <c r="C147" s="21">
        <v>1.7630402816688</v>
      </c>
      <c r="D147" s="21">
        <v>1.0289439015837301</v>
      </c>
    </row>
    <row r="148" spans="1:4" x14ac:dyDescent="0.25">
      <c r="A148" s="21">
        <v>2020.48360655737</v>
      </c>
      <c r="B148" s="21">
        <v>0.18342709630821299</v>
      </c>
      <c r="C148" s="21">
        <v>1.6978716185311999</v>
      </c>
      <c r="D148" s="21">
        <v>0.99790257533465998</v>
      </c>
    </row>
    <row r="149" spans="1:4" x14ac:dyDescent="0.25">
      <c r="A149" s="21">
        <v>2020.48633879781</v>
      </c>
      <c r="B149" s="21">
        <v>0.18342709630821299</v>
      </c>
      <c r="C149" s="21">
        <v>1.6978716185311999</v>
      </c>
      <c r="D149" s="21">
        <v>0.26653290339673702</v>
      </c>
    </row>
    <row r="150" spans="1:4" x14ac:dyDescent="0.25">
      <c r="A150" s="21">
        <v>2020.4890710382499</v>
      </c>
      <c r="B150" s="21">
        <v>0.13341213559038301</v>
      </c>
      <c r="C150" s="21">
        <v>1.6741346482343999</v>
      </c>
      <c r="D150" s="21">
        <v>0.235820270827439</v>
      </c>
    </row>
    <row r="151" spans="1:4" x14ac:dyDescent="0.25">
      <c r="A151" s="21">
        <v>2020.49180327868</v>
      </c>
      <c r="B151" s="21">
        <v>0.12506658205170201</v>
      </c>
      <c r="C151" s="21">
        <v>1.67456666894872</v>
      </c>
      <c r="D151" s="21">
        <v>0.23294611683397101</v>
      </c>
    </row>
    <row r="152" spans="1:4" x14ac:dyDescent="0.25">
      <c r="A152" s="21">
        <v>2020.4945355191201</v>
      </c>
      <c r="B152" s="21">
        <v>0.141757689129064</v>
      </c>
      <c r="C152" s="21">
        <v>1.66507127660523</v>
      </c>
      <c r="D152" s="21">
        <v>0.23215438542341499</v>
      </c>
    </row>
    <row r="153" spans="1:4" x14ac:dyDescent="0.25">
      <c r="A153" s="21">
        <v>2020.4972677595599</v>
      </c>
      <c r="B153" s="21">
        <v>0.15004488215348899</v>
      </c>
      <c r="C153" s="21">
        <v>1.5813438494949601</v>
      </c>
      <c r="D153" s="21">
        <v>0.22397840054028401</v>
      </c>
    </row>
    <row r="154" spans="1:4" x14ac:dyDescent="0.25">
      <c r="A154" s="21">
        <v>2020.49999999999</v>
      </c>
      <c r="B154" s="21">
        <v>0.15004488215348899</v>
      </c>
      <c r="C154" s="21">
        <v>1.5666672297034501</v>
      </c>
      <c r="D154" s="21">
        <v>0.247358503875206</v>
      </c>
    </row>
    <row r="155" spans="1:4" x14ac:dyDescent="0.25">
      <c r="A155" s="21">
        <v>2020.5027322404301</v>
      </c>
      <c r="B155" s="21">
        <v>0.15004488215348899</v>
      </c>
      <c r="C155" s="21">
        <v>1.64133430630843</v>
      </c>
      <c r="D155" s="21">
        <v>0.250608778205965</v>
      </c>
    </row>
    <row r="156" spans="1:4" x14ac:dyDescent="0.25">
      <c r="A156" s="21">
        <v>2020.5054644808699</v>
      </c>
      <c r="B156" s="21">
        <v>0.141757689129064</v>
      </c>
      <c r="C156" s="21">
        <v>1.6594610495667701</v>
      </c>
      <c r="D156" s="21">
        <v>0.236004323007972</v>
      </c>
    </row>
    <row r="157" spans="1:4" x14ac:dyDescent="0.25">
      <c r="A157" s="21">
        <v>2020.50819672131</v>
      </c>
      <c r="B157" s="21">
        <v>0.175081542769532</v>
      </c>
      <c r="C157" s="21">
        <v>1.5783227256185699</v>
      </c>
      <c r="D157" s="21">
        <v>0.25460433908357299</v>
      </c>
    </row>
    <row r="158" spans="1:4" x14ac:dyDescent="0.25">
      <c r="A158" s="21">
        <v>2020.5109289617401</v>
      </c>
      <c r="B158" s="21">
        <v>0.18342709630821299</v>
      </c>
      <c r="C158" s="21">
        <v>1.5813438494949601</v>
      </c>
      <c r="D158" s="21">
        <v>0.24689053938962799</v>
      </c>
    </row>
    <row r="159" spans="1:4" x14ac:dyDescent="0.25">
      <c r="A159" s="21">
        <v>2020.5136612021799</v>
      </c>
      <c r="B159" s="21">
        <v>0.175081542769532</v>
      </c>
      <c r="C159" s="21">
        <v>1.5774586841899201</v>
      </c>
      <c r="D159" s="21">
        <v>0.250053465250692</v>
      </c>
    </row>
    <row r="160" spans="1:4" x14ac:dyDescent="0.25">
      <c r="A160" s="21">
        <v>2020.51639344262</v>
      </c>
      <c r="B160" s="21">
        <v>0.15839043569217001</v>
      </c>
      <c r="C160" s="21">
        <v>1.8390003992928801</v>
      </c>
      <c r="D160" s="21">
        <v>0.203928859923693</v>
      </c>
    </row>
    <row r="161" spans="1:4" x14ac:dyDescent="0.25">
      <c r="A161" s="21">
        <v>2020.5191256830501</v>
      </c>
      <c r="B161" s="21">
        <v>0.16673598923085101</v>
      </c>
      <c r="C161" s="21">
        <v>1.8912235466201599</v>
      </c>
      <c r="D161" s="21">
        <v>0.193857617841178</v>
      </c>
    </row>
    <row r="162" spans="1:4" x14ac:dyDescent="0.25">
      <c r="A162" s="21">
        <v>2020.52185792349</v>
      </c>
      <c r="B162" s="21">
        <v>0.15839043569217001</v>
      </c>
      <c r="C162" s="21">
        <v>2.02501703860997</v>
      </c>
      <c r="D162" s="21">
        <v>0.17491330828881799</v>
      </c>
    </row>
    <row r="163" spans="1:4" x14ac:dyDescent="0.25">
      <c r="A163" s="21">
        <v>2020.52459016393</v>
      </c>
      <c r="B163" s="21">
        <v>0.13341213559038301</v>
      </c>
      <c r="C163" s="21">
        <v>2.0880286192998301</v>
      </c>
      <c r="D163" s="21">
        <v>0.16592329561820601</v>
      </c>
    </row>
    <row r="164" spans="1:4" x14ac:dyDescent="0.25">
      <c r="A164" s="21">
        <v>2020.5273224043699</v>
      </c>
      <c r="B164" s="21">
        <v>9.16843678969783E-2</v>
      </c>
      <c r="C164" s="21">
        <v>2.2667069487211702</v>
      </c>
      <c r="D164" s="21">
        <v>0.14721418654358401</v>
      </c>
    </row>
    <row r="165" spans="1:4" x14ac:dyDescent="0.25">
      <c r="A165" s="21">
        <v>2020.5300546448</v>
      </c>
      <c r="B165" s="21">
        <v>8.3397174872553798E-2</v>
      </c>
      <c r="C165" s="21">
        <v>2.3297185294110401</v>
      </c>
      <c r="D165" s="21">
        <v>0.14790083040681901</v>
      </c>
    </row>
    <row r="166" spans="1:4" x14ac:dyDescent="0.25">
      <c r="A166" s="21">
        <v>2020.5327868852401</v>
      </c>
      <c r="B166" s="21">
        <v>7.5051621333872706E-2</v>
      </c>
      <c r="C166" s="21">
        <v>2.3603617888892598</v>
      </c>
      <c r="D166" s="21">
        <v>0.14128200056731099</v>
      </c>
    </row>
    <row r="167" spans="1:4" x14ac:dyDescent="0.25">
      <c r="A167" s="21">
        <v>2020.5355191256799</v>
      </c>
      <c r="B167" s="21">
        <v>2.5036660616043101E-2</v>
      </c>
      <c r="C167" s="21">
        <v>2.26023268025406</v>
      </c>
      <c r="D167" s="21">
        <v>0.14100132018797601</v>
      </c>
    </row>
    <row r="168" spans="1:4" x14ac:dyDescent="0.25">
      <c r="A168" s="21">
        <v>2020.53825136611</v>
      </c>
      <c r="B168" s="21">
        <v>8.3455535386810307E-3</v>
      </c>
      <c r="C168" s="21">
        <v>2.32540134339167</v>
      </c>
      <c r="D168" s="21">
        <v>0.157597569485836</v>
      </c>
    </row>
    <row r="169" spans="1:4" x14ac:dyDescent="0.25">
      <c r="A169" s="21">
        <v>2020.5409836065501</v>
      </c>
      <c r="B169" s="21">
        <v>0</v>
      </c>
      <c r="C169" s="21">
        <v>2.29735020819939</v>
      </c>
      <c r="D169" s="21">
        <v>0.17155396571714099</v>
      </c>
    </row>
    <row r="170" spans="1:4" x14ac:dyDescent="0.25">
      <c r="A170" s="21">
        <v>2020.5437158469899</v>
      </c>
      <c r="B170" s="21">
        <v>1.66911070773621E-2</v>
      </c>
      <c r="C170" s="21">
        <v>2.3443921280786602</v>
      </c>
      <c r="D170" s="21">
        <v>0.170018779243989</v>
      </c>
    </row>
    <row r="171" spans="1:4" x14ac:dyDescent="0.25">
      <c r="A171" s="21">
        <v>2020.54644808743</v>
      </c>
      <c r="B171" s="21">
        <v>0</v>
      </c>
      <c r="C171" s="21">
        <v>2.40006841999665</v>
      </c>
      <c r="D171" s="21">
        <v>0.16949589552674599</v>
      </c>
    </row>
    <row r="172" spans="1:4" x14ac:dyDescent="0.25">
      <c r="A172" s="21">
        <v>2020.5491803278601</v>
      </c>
      <c r="B172" s="21">
        <v>0</v>
      </c>
      <c r="C172" s="21">
        <v>2.4056786470351099</v>
      </c>
      <c r="D172" s="21">
        <v>0.16666104905137999</v>
      </c>
    </row>
    <row r="173" spans="1:4" x14ac:dyDescent="0.25">
      <c r="A173" s="21">
        <v>2020.5519125682999</v>
      </c>
      <c r="B173" s="21">
        <v>0</v>
      </c>
      <c r="C173" s="21">
        <v>2.4553096700764501</v>
      </c>
      <c r="D173" s="21">
        <v>0.178469924934123</v>
      </c>
    </row>
    <row r="174" spans="1:4" x14ac:dyDescent="0.25">
      <c r="A174" s="21">
        <v>2020.55464480874</v>
      </c>
      <c r="B174" s="21">
        <v>8.3455535386810307E-3</v>
      </c>
      <c r="C174" s="21">
        <v>2.52263843678567</v>
      </c>
      <c r="D174" s="21">
        <v>0.15857130275846301</v>
      </c>
    </row>
    <row r="175" spans="1:4" x14ac:dyDescent="0.25">
      <c r="A175" s="21">
        <v>2020.5573770491701</v>
      </c>
      <c r="B175" s="21">
        <v>2.5036660616043101E-2</v>
      </c>
      <c r="C175" s="21">
        <v>2.63096687562139</v>
      </c>
      <c r="D175" s="21">
        <v>0.12606076819654499</v>
      </c>
    </row>
    <row r="176" spans="1:4" x14ac:dyDescent="0.25">
      <c r="A176" s="21">
        <v>2020.56010928961</v>
      </c>
      <c r="B176" s="21">
        <v>1.66911070773621E-2</v>
      </c>
      <c r="C176" s="21">
        <v>2.6806009197865999</v>
      </c>
      <c r="D176" s="21">
        <v>0.11175240646468899</v>
      </c>
    </row>
    <row r="177" spans="1:4" x14ac:dyDescent="0.25">
      <c r="A177" s="21">
        <v>2020.56284153005</v>
      </c>
      <c r="B177" s="21">
        <v>8.3455535386810307E-3</v>
      </c>
      <c r="C177" s="21">
        <v>2.7587181198584201</v>
      </c>
      <c r="D177" s="21">
        <v>0.110103368985915</v>
      </c>
    </row>
    <row r="178" spans="1:4" x14ac:dyDescent="0.25">
      <c r="A178" s="21">
        <v>2020.5655737704899</v>
      </c>
      <c r="B178" s="21">
        <v>3.3323853640467603E-2</v>
      </c>
      <c r="C178" s="21">
        <v>2.7902223996414102</v>
      </c>
      <c r="D178" s="21">
        <v>0.11477750563087299</v>
      </c>
    </row>
    <row r="179" spans="1:4" x14ac:dyDescent="0.25">
      <c r="A179" s="21">
        <v>2020.56830601092</v>
      </c>
      <c r="B179" s="21">
        <v>0.19177264984689399</v>
      </c>
      <c r="C179" s="21">
        <v>2.8100772257570501</v>
      </c>
      <c r="D179" s="21">
        <v>0.115382202898184</v>
      </c>
    </row>
    <row r="180" spans="1:4" x14ac:dyDescent="0.25">
      <c r="A180" s="21">
        <v>2020.5710382513601</v>
      </c>
      <c r="B180" s="21">
        <v>4.1669407179148597E-2</v>
      </c>
      <c r="C180" s="21">
        <v>3.05349219760167</v>
      </c>
      <c r="D180" s="21">
        <v>9.8868884916770997E-2</v>
      </c>
    </row>
    <row r="181" spans="1:4" x14ac:dyDescent="0.25">
      <c r="A181" s="21">
        <v>2020.5737704917999</v>
      </c>
      <c r="B181" s="21">
        <v>7.5051621333872706E-2</v>
      </c>
      <c r="C181" s="21">
        <v>3.1596635539896498</v>
      </c>
      <c r="D181" s="21">
        <v>0.13542647221357601</v>
      </c>
    </row>
    <row r="182" spans="1:4" x14ac:dyDescent="0.25">
      <c r="A182" s="21">
        <v>2020.57650273223</v>
      </c>
      <c r="B182" s="21">
        <v>6.6706067795191698E-2</v>
      </c>
      <c r="C182" s="21">
        <v>3.2399408576330799</v>
      </c>
      <c r="D182" s="21">
        <v>0.13956730166641801</v>
      </c>
    </row>
    <row r="183" spans="1:4" x14ac:dyDescent="0.25">
      <c r="A183" s="21">
        <v>2020.5792349726701</v>
      </c>
      <c r="B183" s="21">
        <v>6.6706067795191698E-2</v>
      </c>
      <c r="C183" s="21">
        <v>3.3094267067900498</v>
      </c>
      <c r="D183" s="21">
        <v>0.138102625269513</v>
      </c>
    </row>
    <row r="184" spans="1:4" x14ac:dyDescent="0.25">
      <c r="A184" s="21">
        <v>2020.5819672131099</v>
      </c>
      <c r="B184" s="21">
        <v>6.6706067795191698E-2</v>
      </c>
      <c r="C184" s="21">
        <v>3.3650999775841699</v>
      </c>
      <c r="D184" s="21">
        <v>0.127565586341847</v>
      </c>
    </row>
    <row r="185" spans="1:4" x14ac:dyDescent="0.25">
      <c r="A185" s="21">
        <v>2020.58469945354</v>
      </c>
      <c r="B185" s="21">
        <v>6.6706067795191698E-2</v>
      </c>
      <c r="C185" s="21">
        <v>3.4350178474554598</v>
      </c>
      <c r="D185" s="21">
        <v>0.12858964888748201</v>
      </c>
    </row>
    <row r="186" spans="1:4" x14ac:dyDescent="0.25">
      <c r="A186" s="21">
        <v>2020.5874316939801</v>
      </c>
      <c r="B186" s="21">
        <v>0</v>
      </c>
      <c r="C186" s="21">
        <v>3.3944471749194198</v>
      </c>
      <c r="D186" s="21">
        <v>0.130005418189065</v>
      </c>
    </row>
    <row r="187" spans="1:4" x14ac:dyDescent="0.25">
      <c r="A187" s="21">
        <v>2020.5901639344199</v>
      </c>
      <c r="B187" s="21">
        <v>7.5051621333872706E-2</v>
      </c>
      <c r="C187" s="21">
        <v>3.15923153327532</v>
      </c>
      <c r="D187" s="21">
        <v>0.16317899370236899</v>
      </c>
    </row>
    <row r="188" spans="1:4" x14ac:dyDescent="0.25">
      <c r="A188" s="21">
        <v>2020.59289617486</v>
      </c>
      <c r="B188" s="21">
        <v>5.0014960717829703E-2</v>
      </c>
      <c r="C188" s="21">
        <v>3.1380836661405902</v>
      </c>
      <c r="D188" s="21">
        <v>0.149186895097599</v>
      </c>
    </row>
    <row r="189" spans="1:4" x14ac:dyDescent="0.25">
      <c r="A189" s="21">
        <v>2020.5956284152901</v>
      </c>
      <c r="B189" s="21">
        <v>5.8360514256510697E-2</v>
      </c>
      <c r="C189" s="21">
        <v>3.1501681616461501</v>
      </c>
      <c r="D189" s="21">
        <v>0.16133133302746999</v>
      </c>
    </row>
    <row r="190" spans="1:4" x14ac:dyDescent="0.25">
      <c r="A190" s="21">
        <v>2020.5983606557299</v>
      </c>
      <c r="B190" s="21">
        <v>5.8360514256510697E-2</v>
      </c>
      <c r="C190" s="21">
        <v>3.1562104093989301</v>
      </c>
      <c r="D190" s="21">
        <v>0.149739166418762</v>
      </c>
    </row>
    <row r="191" spans="1:4" x14ac:dyDescent="0.25">
      <c r="A191" s="21">
        <v>2020.60109289617</v>
      </c>
      <c r="B191" s="21">
        <v>6.6706067795191698E-2</v>
      </c>
      <c r="C191" s="21">
        <v>3.1570744508275799</v>
      </c>
      <c r="D191" s="21">
        <v>0.16196343359288201</v>
      </c>
    </row>
    <row r="192" spans="1:4" x14ac:dyDescent="0.25">
      <c r="A192" s="21">
        <v>2020.6038251366001</v>
      </c>
      <c r="B192" s="21">
        <v>9.16843678969783E-2</v>
      </c>
      <c r="C192" s="21">
        <v>3.1506001823604799</v>
      </c>
      <c r="D192" s="21">
        <v>0.16582627811336201</v>
      </c>
    </row>
    <row r="193" spans="1:4" x14ac:dyDescent="0.25">
      <c r="A193" s="21">
        <v>2020.60655737704</v>
      </c>
      <c r="B193" s="21">
        <v>7.5051621333872706E-2</v>
      </c>
      <c r="C193" s="21">
        <v>3.1881497310201299</v>
      </c>
      <c r="D193" s="21">
        <v>0.16826823838361701</v>
      </c>
    </row>
    <row r="194" spans="1:4" x14ac:dyDescent="0.25">
      <c r="A194" s="21">
        <v>2020.60928961748</v>
      </c>
      <c r="B194" s="21">
        <v>7.5051621333872706E-2</v>
      </c>
      <c r="C194" s="21">
        <v>3.2110226598882798</v>
      </c>
      <c r="D194" s="21">
        <v>0.19152891000453101</v>
      </c>
    </row>
    <row r="195" spans="1:4" x14ac:dyDescent="0.25">
      <c r="A195" s="21">
        <v>2020.6120218579199</v>
      </c>
      <c r="B195" s="21">
        <v>0</v>
      </c>
      <c r="C195" s="21">
        <v>3.0979480354427502</v>
      </c>
      <c r="D195" s="21">
        <v>0.192736291920796</v>
      </c>
    </row>
    <row r="196" spans="1:4" x14ac:dyDescent="0.25">
      <c r="A196" s="21">
        <v>2020.61475409835</v>
      </c>
      <c r="B196" s="21">
        <v>7.5051621333872706E-2</v>
      </c>
      <c r="C196" s="21">
        <v>3.1234100674729599</v>
      </c>
      <c r="D196" s="21">
        <v>0.20983765300906801</v>
      </c>
    </row>
    <row r="197" spans="1:4" x14ac:dyDescent="0.25">
      <c r="A197" s="21">
        <v>2020.6174863387901</v>
      </c>
      <c r="B197" s="21">
        <v>0.11672102851302101</v>
      </c>
      <c r="C197" s="21">
        <v>3.04701792913457</v>
      </c>
      <c r="D197" s="21">
        <v>0.26580644800019998</v>
      </c>
    </row>
    <row r="198" spans="1:4" x14ac:dyDescent="0.25">
      <c r="A198" s="21">
        <v>2020.6202185792299</v>
      </c>
      <c r="B198" s="21">
        <v>0.12506658205170201</v>
      </c>
      <c r="C198" s="21">
        <v>3.0901777048326702</v>
      </c>
      <c r="D198" s="21">
        <v>0.28090615865109703</v>
      </c>
    </row>
    <row r="199" spans="1:4" x14ac:dyDescent="0.25">
      <c r="A199" s="21">
        <v>2020.62295081966</v>
      </c>
      <c r="B199" s="21">
        <v>0.10837547497434</v>
      </c>
      <c r="C199" s="21">
        <v>3.05651332147806</v>
      </c>
      <c r="D199" s="21">
        <v>0.36634089636515799</v>
      </c>
    </row>
    <row r="200" spans="1:4" x14ac:dyDescent="0.25">
      <c r="A200" s="21">
        <v>2020.6256830601001</v>
      </c>
      <c r="B200" s="21">
        <v>0.13341213559038301</v>
      </c>
      <c r="C200" s="21">
        <v>3.0970839940141</v>
      </c>
      <c r="D200" s="21">
        <v>0.37228709014687</v>
      </c>
    </row>
    <row r="201" spans="1:4" x14ac:dyDescent="0.25">
      <c r="A201" s="21">
        <v>2020.6284153005399</v>
      </c>
      <c r="B201" s="21">
        <v>0.13341213559038301</v>
      </c>
      <c r="C201" s="21">
        <v>3.0357974750576502</v>
      </c>
      <c r="D201" s="21">
        <v>0.34259321058554998</v>
      </c>
    </row>
    <row r="202" spans="1:4" x14ac:dyDescent="0.25">
      <c r="A202" s="21">
        <v>2020.63114754098</v>
      </c>
      <c r="B202" s="21">
        <v>0.29180257128255299</v>
      </c>
      <c r="C202" s="21">
        <v>3.12513815033026</v>
      </c>
      <c r="D202" s="21">
        <v>0.37928816123723602</v>
      </c>
    </row>
    <row r="203" spans="1:4" x14ac:dyDescent="0.25">
      <c r="A203" s="21">
        <v>2020.6338797814101</v>
      </c>
      <c r="B203" s="21">
        <v>0.18342709630821299</v>
      </c>
      <c r="C203" s="21">
        <v>3.05608130076374</v>
      </c>
      <c r="D203" s="21">
        <v>0.44540434836457299</v>
      </c>
    </row>
    <row r="204" spans="1:4" x14ac:dyDescent="0.25">
      <c r="A204" s="21">
        <v>2020.6366120218499</v>
      </c>
      <c r="B204" s="21">
        <v>0.23344205702604301</v>
      </c>
      <c r="C204" s="21">
        <v>3.0716189408600099</v>
      </c>
      <c r="D204" s="21">
        <v>0.41797124817959302</v>
      </c>
    </row>
    <row r="205" spans="1:4" x14ac:dyDescent="0.25">
      <c r="A205" s="21">
        <v>2020.63934426229</v>
      </c>
      <c r="B205" s="21">
        <v>0.25013316410340503</v>
      </c>
      <c r="C205" s="21">
        <v>2.9654475844720398</v>
      </c>
      <c r="D205" s="21">
        <v>0.42992216936470801</v>
      </c>
    </row>
    <row r="206" spans="1:4" x14ac:dyDescent="0.25">
      <c r="A206" s="21">
        <v>2020.6420765027201</v>
      </c>
      <c r="B206" s="21">
        <v>0.283457017743872</v>
      </c>
      <c r="C206" s="21">
        <v>2.9261729740789701</v>
      </c>
      <c r="D206" s="21">
        <v>0.34067950994435903</v>
      </c>
    </row>
    <row r="207" spans="1:4" x14ac:dyDescent="0.25">
      <c r="A207" s="21">
        <v>2020.64480874316</v>
      </c>
      <c r="B207" s="21">
        <v>0.25847871764208602</v>
      </c>
      <c r="C207" s="21">
        <v>2.8946686942959698</v>
      </c>
      <c r="D207" s="21">
        <v>0.34269365392159201</v>
      </c>
    </row>
    <row r="208" spans="1:4" x14ac:dyDescent="0.25">
      <c r="A208" s="21">
        <v>2020.6475409836</v>
      </c>
      <c r="B208" s="21">
        <v>0.275111464205191</v>
      </c>
      <c r="C208" s="21">
        <v>2.8868983636859</v>
      </c>
      <c r="D208" s="21">
        <v>0.34161145211365301</v>
      </c>
    </row>
    <row r="209" spans="1:4" x14ac:dyDescent="0.25">
      <c r="A209" s="21">
        <v>2020.6502732240399</v>
      </c>
      <c r="B209" s="21">
        <v>0.30014812482123399</v>
      </c>
      <c r="C209" s="21">
        <v>2.89035150827661</v>
      </c>
      <c r="D209" s="21">
        <v>0.31999769236410502</v>
      </c>
    </row>
    <row r="210" spans="1:4" x14ac:dyDescent="0.25">
      <c r="A210" s="21">
        <v>2020.65300546447</v>
      </c>
      <c r="B210" s="21">
        <v>0.30849367835991498</v>
      </c>
      <c r="C210" s="21">
        <v>2.8152554320811798</v>
      </c>
      <c r="D210" s="21">
        <v>0.17375027155227801</v>
      </c>
    </row>
    <row r="211" spans="1:4" x14ac:dyDescent="0.25">
      <c r="A211" s="21">
        <v>2020.6557377049101</v>
      </c>
      <c r="B211" s="21">
        <v>0.241787610564724</v>
      </c>
      <c r="C211" s="21">
        <v>2.8200046388148698</v>
      </c>
      <c r="D211" s="21">
        <v>0.18585917270688401</v>
      </c>
    </row>
    <row r="212" spans="1:4" x14ac:dyDescent="0.25">
      <c r="A212" s="21">
        <v>2020.6584699453499</v>
      </c>
      <c r="B212" s="21">
        <v>0.23344205702604301</v>
      </c>
      <c r="C212" s="21">
        <v>2.77080261536398</v>
      </c>
      <c r="D212" s="21">
        <v>0.17618790914373</v>
      </c>
    </row>
    <row r="213" spans="1:4" x14ac:dyDescent="0.25">
      <c r="A213" s="21">
        <v>2020.66120218578</v>
      </c>
      <c r="B213" s="21">
        <v>0.22509650348736199</v>
      </c>
      <c r="C213" s="21">
        <v>2.76778149148759</v>
      </c>
      <c r="D213" s="21">
        <v>0.17499659095988401</v>
      </c>
    </row>
    <row r="214" spans="1:4" x14ac:dyDescent="0.25">
      <c r="A214" s="21">
        <v>2020.6639344262201</v>
      </c>
      <c r="B214" s="21">
        <v>0.22509650348736199</v>
      </c>
      <c r="C214" s="21">
        <v>2.7285068810945199</v>
      </c>
      <c r="D214" s="21">
        <v>0.174161747610455</v>
      </c>
    </row>
    <row r="215" spans="1:4" x14ac:dyDescent="0.25">
      <c r="A215" s="21">
        <v>2020.6666666666599</v>
      </c>
      <c r="B215" s="21">
        <v>0.20840539641</v>
      </c>
      <c r="C215" s="21">
        <v>2.75699003700112</v>
      </c>
      <c r="D215" s="21">
        <v>0.21207755934377101</v>
      </c>
    </row>
    <row r="216" spans="1:4" x14ac:dyDescent="0.25">
      <c r="A216" s="21">
        <v>2020.6693989071</v>
      </c>
      <c r="B216" s="21">
        <v>0.22509650348736199</v>
      </c>
      <c r="C216" s="21">
        <v>2.6676523828523901</v>
      </c>
      <c r="D216" s="21">
        <v>0.22067438136321699</v>
      </c>
    </row>
    <row r="217" spans="1:4" x14ac:dyDescent="0.25">
      <c r="A217" s="21">
        <v>2020.6721311475301</v>
      </c>
      <c r="B217" s="21">
        <v>0.21675094994868099</v>
      </c>
      <c r="C217" s="21">
        <v>2.63053485490707</v>
      </c>
      <c r="D217" s="21">
        <v>0.27631709438987201</v>
      </c>
    </row>
    <row r="218" spans="1:4" x14ac:dyDescent="0.25">
      <c r="A218" s="21">
        <v>2020.6748633879699</v>
      </c>
      <c r="B218" s="21">
        <v>0.20011820338557501</v>
      </c>
      <c r="C218" s="21">
        <v>2.59687047155245</v>
      </c>
      <c r="D218" s="21">
        <v>0.26867824680220997</v>
      </c>
    </row>
    <row r="219" spans="1:4" x14ac:dyDescent="0.25">
      <c r="A219" s="21">
        <v>2020.67759562841</v>
      </c>
      <c r="B219" s="21">
        <v>0.19177264984689399</v>
      </c>
      <c r="C219" s="21">
        <v>2.5882391206376099</v>
      </c>
      <c r="D219" s="21">
        <v>0.35810882709673297</v>
      </c>
    </row>
    <row r="220" spans="1:4" x14ac:dyDescent="0.25">
      <c r="A220" s="21">
        <v>2020.6803278688401</v>
      </c>
      <c r="B220" s="21">
        <v>0.19177264984689399</v>
      </c>
      <c r="C220" s="21">
        <v>2.5278166431098099</v>
      </c>
      <c r="D220" s="21">
        <v>0.36534734956180298</v>
      </c>
    </row>
    <row r="221" spans="1:4" x14ac:dyDescent="0.25">
      <c r="A221" s="21">
        <v>2020.6830601092799</v>
      </c>
      <c r="B221" s="21">
        <v>0.20840539641</v>
      </c>
      <c r="C221" s="21">
        <v>2.5347229322912299</v>
      </c>
      <c r="D221" s="21">
        <v>0.36225427494964602</v>
      </c>
    </row>
    <row r="222" spans="1:4" x14ac:dyDescent="0.25">
      <c r="A222" s="21">
        <v>2020.68579234972</v>
      </c>
      <c r="B222" s="21">
        <v>0.21675094994868099</v>
      </c>
      <c r="C222" s="21">
        <v>2.4289835966175799</v>
      </c>
      <c r="D222" s="21">
        <v>0.37265766982965998</v>
      </c>
    </row>
    <row r="223" spans="1:4" x14ac:dyDescent="0.25">
      <c r="A223" s="21">
        <v>2020.6885245901599</v>
      </c>
      <c r="B223" s="21">
        <v>0.15839043569217001</v>
      </c>
      <c r="C223" s="21">
        <v>2.1799553766106299</v>
      </c>
      <c r="D223" s="21">
        <v>0.39328735969227602</v>
      </c>
    </row>
    <row r="224" spans="1:4" x14ac:dyDescent="0.25">
      <c r="A224" s="21">
        <v>2020.69125683059</v>
      </c>
      <c r="B224" s="21">
        <v>0.11672102851302101</v>
      </c>
      <c r="C224" s="21">
        <v>2.2153478428225402</v>
      </c>
      <c r="D224" s="21">
        <v>0.40107630977306602</v>
      </c>
    </row>
    <row r="225" spans="1:4" x14ac:dyDescent="0.25">
      <c r="A225" s="21">
        <v>2020.69398907103</v>
      </c>
      <c r="B225" s="21">
        <v>0.141757689129064</v>
      </c>
      <c r="C225" s="21">
        <v>2.1631246954952599</v>
      </c>
      <c r="D225" s="21">
        <v>0.419424902842295</v>
      </c>
    </row>
    <row r="226" spans="1:4" x14ac:dyDescent="0.25">
      <c r="A226" s="21">
        <v>2020.6967213114699</v>
      </c>
      <c r="B226" s="21">
        <v>0.16673598923085101</v>
      </c>
      <c r="C226" s="21">
        <v>2.25721155637767</v>
      </c>
      <c r="D226" s="21">
        <v>0.37871453312994102</v>
      </c>
    </row>
    <row r="227" spans="1:4" x14ac:dyDescent="0.25">
      <c r="A227" s="21">
        <v>2020.6994535519</v>
      </c>
      <c r="B227" s="21">
        <v>0.13341213559038301</v>
      </c>
      <c r="C227" s="21">
        <v>2.2313144825092599</v>
      </c>
      <c r="D227" s="21">
        <v>0.37475666718674899</v>
      </c>
    </row>
    <row r="228" spans="1:4" x14ac:dyDescent="0.25">
      <c r="A228" s="21">
        <v>2020.7021857923401</v>
      </c>
      <c r="B228" s="21">
        <v>0.12506658205170201</v>
      </c>
      <c r="C228" s="21">
        <v>2.21664088384163</v>
      </c>
      <c r="D228" s="21">
        <v>0.37797179160115602</v>
      </c>
    </row>
    <row r="229" spans="1:4" x14ac:dyDescent="0.25">
      <c r="A229" s="21">
        <v>2020.7049180327799</v>
      </c>
      <c r="B229" s="21">
        <v>0.15004488215348899</v>
      </c>
      <c r="C229" s="21">
        <v>2.2753382996360099</v>
      </c>
      <c r="D229" s="21">
        <v>0.3857423047729</v>
      </c>
    </row>
    <row r="230" spans="1:4" x14ac:dyDescent="0.25">
      <c r="A230" s="21">
        <v>2020.70765027322</v>
      </c>
      <c r="B230" s="21">
        <v>0.175081542769532</v>
      </c>
      <c r="C230" s="21">
        <v>2.5990305751240701</v>
      </c>
      <c r="D230" s="21">
        <v>0.44005548723939297</v>
      </c>
    </row>
    <row r="231" spans="1:4" x14ac:dyDescent="0.25">
      <c r="A231" s="21">
        <v>2020.7103825136501</v>
      </c>
      <c r="B231" s="21">
        <v>0.18342709630821299</v>
      </c>
      <c r="C231" s="21">
        <v>2.5109859619944399</v>
      </c>
      <c r="D231" s="21">
        <v>0.57114825144047598</v>
      </c>
    </row>
    <row r="232" spans="1:4" x14ac:dyDescent="0.25">
      <c r="A232" s="21">
        <v>2020.7131147540899</v>
      </c>
      <c r="B232" s="21">
        <v>0.20840539641</v>
      </c>
      <c r="C232" s="21">
        <v>2.4872489916976401</v>
      </c>
      <c r="D232" s="21">
        <v>0.642484919960706</v>
      </c>
    </row>
    <row r="233" spans="1:4" x14ac:dyDescent="0.25">
      <c r="A233" s="21">
        <v>2020.71584699453</v>
      </c>
      <c r="B233" s="21">
        <v>0.23344205702604301</v>
      </c>
      <c r="C233" s="21">
        <v>2.3659720159277202</v>
      </c>
      <c r="D233" s="21">
        <v>0.69851816373200704</v>
      </c>
    </row>
    <row r="234" spans="1:4" x14ac:dyDescent="0.25">
      <c r="A234" s="21">
        <v>2020.7185792349601</v>
      </c>
      <c r="B234" s="21">
        <v>0.241787610564724</v>
      </c>
      <c r="C234" s="21">
        <v>2.37978157316669</v>
      </c>
      <c r="D234" s="21">
        <v>0.71670331893928796</v>
      </c>
    </row>
    <row r="235" spans="1:4" x14ac:dyDescent="0.25">
      <c r="A235" s="21">
        <v>2020.7213114753999</v>
      </c>
      <c r="B235" s="21">
        <v>0.26676591066651001</v>
      </c>
      <c r="C235" s="21">
        <v>2.3064135798285599</v>
      </c>
      <c r="D235" s="21">
        <v>0.72795651394910699</v>
      </c>
    </row>
    <row r="236" spans="1:4" x14ac:dyDescent="0.25">
      <c r="A236" s="21">
        <v>2020.72404371584</v>
      </c>
      <c r="B236" s="21">
        <v>0.25847871764208602</v>
      </c>
      <c r="C236" s="21">
        <v>2.3033924559521699</v>
      </c>
      <c r="D236" s="21">
        <v>0.77767522072199802</v>
      </c>
    </row>
    <row r="237" spans="1:4" x14ac:dyDescent="0.25">
      <c r="A237" s="21">
        <v>2020.7267759562801</v>
      </c>
      <c r="B237" s="21">
        <v>0.31683923189859697</v>
      </c>
      <c r="C237" s="21">
        <v>2.2308854829188101</v>
      </c>
      <c r="D237" s="21">
        <v>0.85052064689871798</v>
      </c>
    </row>
    <row r="238" spans="1:4" x14ac:dyDescent="0.25">
      <c r="A238" s="21">
        <v>2020.72950819671</v>
      </c>
      <c r="B238" s="21">
        <v>0.34181753200038301</v>
      </c>
      <c r="C238" s="21">
        <v>2.27361021677872</v>
      </c>
      <c r="D238" s="21">
        <v>0.78933546220538497</v>
      </c>
    </row>
    <row r="239" spans="1:4" x14ac:dyDescent="0.25">
      <c r="A239" s="21">
        <v>2020.73224043715</v>
      </c>
      <c r="B239" s="21">
        <v>0.425214706872937</v>
      </c>
      <c r="C239" s="21">
        <v>2.2900118983036402</v>
      </c>
      <c r="D239" s="21">
        <v>0.76170319374235795</v>
      </c>
    </row>
    <row r="240" spans="1:4" x14ac:dyDescent="0.25">
      <c r="A240" s="21">
        <v>2020.7349726775899</v>
      </c>
      <c r="B240" s="21">
        <v>0.491920774668129</v>
      </c>
      <c r="C240" s="21">
        <v>2.3115917861526998</v>
      </c>
      <c r="D240" s="21">
        <v>0.78892095173985199</v>
      </c>
    </row>
    <row r="241" spans="1:4" x14ac:dyDescent="0.25">
      <c r="A241" s="21">
        <v>2020.73770491802</v>
      </c>
      <c r="B241" s="21">
        <v>0.79201053897510598</v>
      </c>
      <c r="C241" s="21">
        <v>2.3262653848203199</v>
      </c>
      <c r="D241" s="21">
        <v>0.78866091240102998</v>
      </c>
    </row>
    <row r="242" spans="1:4" x14ac:dyDescent="0.25">
      <c r="A242" s="21">
        <v>2020.7404371584601</v>
      </c>
      <c r="B242" s="21">
        <v>0.82539275312983096</v>
      </c>
      <c r="C242" s="21">
        <v>2.3474132519550501</v>
      </c>
      <c r="D242" s="21">
        <v>0.80231372719452398</v>
      </c>
    </row>
    <row r="243" spans="1:4" x14ac:dyDescent="0.25">
      <c r="A243" s="21">
        <v>2020.7431693988999</v>
      </c>
      <c r="B243" s="21">
        <v>0.85037105323161699</v>
      </c>
      <c r="C243" s="21">
        <v>2.3184980753341198</v>
      </c>
      <c r="D243" s="21">
        <v>0.83537244106570696</v>
      </c>
    </row>
    <row r="244" spans="1:4" x14ac:dyDescent="0.25">
      <c r="A244" s="21">
        <v>2020.74590163934</v>
      </c>
      <c r="B244" s="21">
        <v>0.87540771384766003</v>
      </c>
      <c r="C244" s="21">
        <v>2.2326105446522302</v>
      </c>
      <c r="D244" s="21">
        <v>0.71246376669884703</v>
      </c>
    </row>
    <row r="245" spans="1:4" x14ac:dyDescent="0.25">
      <c r="A245" s="21">
        <v>2020.7486338797701</v>
      </c>
      <c r="B245" s="21">
        <v>0.94211378164285198</v>
      </c>
      <c r="C245" s="21">
        <v>2.1898827896684501</v>
      </c>
      <c r="D245" s="21">
        <v>0.90338136312439199</v>
      </c>
    </row>
    <row r="246" spans="1:4" x14ac:dyDescent="0.25">
      <c r="A246" s="21">
        <v>2020.7513661202099</v>
      </c>
      <c r="B246" s="21">
        <v>0.908731567488128</v>
      </c>
      <c r="C246" s="21">
        <v>2.17909435630586</v>
      </c>
      <c r="D246" s="21">
        <v>0.97119747079361196</v>
      </c>
    </row>
    <row r="247" spans="1:4" x14ac:dyDescent="0.25">
      <c r="A247" s="21">
        <v>2020.75409836065</v>
      </c>
      <c r="B247" s="21">
        <v>0.87540771384766003</v>
      </c>
      <c r="C247" s="21">
        <v>2.1432728905034999</v>
      </c>
      <c r="D247" s="21">
        <v>0.98825587854156005</v>
      </c>
    </row>
    <row r="248" spans="1:4" x14ac:dyDescent="0.25">
      <c r="A248" s="21">
        <v>2020.7568306010801</v>
      </c>
      <c r="B248" s="21">
        <v>0.73365002471859597</v>
      </c>
      <c r="C248" s="21">
        <v>2.1070194039868202</v>
      </c>
      <c r="D248" s="21">
        <v>0.99370476078978898</v>
      </c>
    </row>
    <row r="249" spans="1:4" x14ac:dyDescent="0.25">
      <c r="A249" s="21">
        <v>2020.7595628415199</v>
      </c>
      <c r="B249" s="21">
        <v>0.70867172461680905</v>
      </c>
      <c r="C249" s="21">
        <v>2.1355025598934301</v>
      </c>
      <c r="D249" s="21">
        <v>1.0297776141321799</v>
      </c>
    </row>
    <row r="250" spans="1:4" x14ac:dyDescent="0.25">
      <c r="A250" s="21">
        <v>2020.76229508196</v>
      </c>
      <c r="B250" s="21">
        <v>0.66700231743766103</v>
      </c>
      <c r="C250" s="21">
        <v>2.1881577279350299</v>
      </c>
      <c r="D250" s="21">
        <v>1.0228932792865799</v>
      </c>
    </row>
    <row r="251" spans="1:4" x14ac:dyDescent="0.25">
      <c r="A251" s="21">
        <v>2020.7650273224001</v>
      </c>
      <c r="B251" s="21">
        <v>0.79201053897510598</v>
      </c>
      <c r="C251" s="21">
        <v>2.1242821058165098</v>
      </c>
      <c r="D251" s="21">
        <v>1.1891733140065399</v>
      </c>
    </row>
    <row r="252" spans="1:4" x14ac:dyDescent="0.25">
      <c r="A252" s="21">
        <v>2020.76775956283</v>
      </c>
      <c r="B252" s="21">
        <v>0.97543763528331895</v>
      </c>
      <c r="C252" s="21">
        <v>2.1113335688823098</v>
      </c>
      <c r="D252" s="21">
        <v>1.0129069207521799</v>
      </c>
    </row>
    <row r="253" spans="1:4" x14ac:dyDescent="0.25">
      <c r="A253" s="21">
        <v>2020.77049180327</v>
      </c>
      <c r="B253" s="21">
        <v>0.97543763528331895</v>
      </c>
      <c r="C253" s="21">
        <v>2.1609676130475202</v>
      </c>
      <c r="D253" s="21">
        <v>1.0109344307753101</v>
      </c>
    </row>
    <row r="254" spans="1:4" x14ac:dyDescent="0.25">
      <c r="A254" s="21">
        <v>2020.7732240437099</v>
      </c>
      <c r="B254" s="21">
        <v>0.99212874236068205</v>
      </c>
      <c r="C254" s="21">
        <v>2.20585245047904</v>
      </c>
      <c r="D254" s="21">
        <v>1.10628876951768</v>
      </c>
    </row>
    <row r="255" spans="1:4" x14ac:dyDescent="0.25">
      <c r="A255" s="21">
        <v>2020.77595628414</v>
      </c>
      <c r="B255" s="21">
        <v>1.00881984943804</v>
      </c>
      <c r="C255" s="21">
        <v>2.1950609959925802</v>
      </c>
      <c r="D255" s="21">
        <v>1.15608662325533</v>
      </c>
    </row>
    <row r="256" spans="1:4" x14ac:dyDescent="0.25">
      <c r="A256" s="21">
        <v>2020.77868852458</v>
      </c>
      <c r="B256" s="21">
        <v>1.11719532441238</v>
      </c>
      <c r="C256" s="21">
        <v>2.2339066067952</v>
      </c>
      <c r="D256" s="21">
        <v>1.1572995802057</v>
      </c>
    </row>
    <row r="257" spans="1:4" x14ac:dyDescent="0.25">
      <c r="A257" s="21">
        <v>2020.7814207650199</v>
      </c>
      <c r="B257" s="21">
        <v>1.2088796923093601</v>
      </c>
      <c r="C257" s="21">
        <v>2.1972210995641999</v>
      </c>
      <c r="D257" s="21">
        <v>1.22578929448936</v>
      </c>
    </row>
    <row r="258" spans="1:4" x14ac:dyDescent="0.25">
      <c r="A258" s="21">
        <v>2020.78415300546</v>
      </c>
      <c r="B258" s="21">
        <v>1.2588946530271901</v>
      </c>
      <c r="C258" s="21">
        <v>2.2446950401577901</v>
      </c>
      <c r="D258" s="21">
        <v>1.19572215980315</v>
      </c>
    </row>
    <row r="259" spans="1:4" x14ac:dyDescent="0.25">
      <c r="A259" s="21">
        <v>2020.7868852458901</v>
      </c>
      <c r="B259" s="21">
        <v>1.2172252458480399</v>
      </c>
      <c r="C259" s="21">
        <v>2.2718851550452999</v>
      </c>
      <c r="D259" s="21">
        <v>1.34418510009506</v>
      </c>
    </row>
    <row r="260" spans="1:4" x14ac:dyDescent="0.25">
      <c r="A260" s="21">
        <v>2020.7896174863299</v>
      </c>
      <c r="B260" s="21">
        <v>1.35063738143843</v>
      </c>
      <c r="C260" s="21">
        <v>2.2118946982318199</v>
      </c>
      <c r="D260" s="21">
        <v>1.4668055222204599</v>
      </c>
    </row>
    <row r="261" spans="1:4" x14ac:dyDescent="0.25">
      <c r="A261" s="21">
        <v>2020.79234972677</v>
      </c>
      <c r="B261" s="21">
        <v>1.3673284885157899</v>
      </c>
      <c r="C261" s="21">
        <v>2.2002422234405898</v>
      </c>
      <c r="D261" s="21">
        <v>1.5242791801462501</v>
      </c>
    </row>
    <row r="262" spans="1:4" x14ac:dyDescent="0.25">
      <c r="A262" s="21">
        <v>2020.7950819672001</v>
      </c>
      <c r="B262" s="21">
        <v>1.4423217493353999</v>
      </c>
      <c r="C262" s="21">
        <v>2.2451270608721101</v>
      </c>
      <c r="D262" s="21">
        <v>1.56797682756735</v>
      </c>
    </row>
    <row r="263" spans="1:4" x14ac:dyDescent="0.25">
      <c r="A263" s="21">
        <v>2020.7978142076399</v>
      </c>
      <c r="B263" s="21">
        <v>1.4089978956949401</v>
      </c>
      <c r="C263" s="21">
        <v>2.2546224532156098</v>
      </c>
      <c r="D263" s="21">
        <v>1.6194965227174201</v>
      </c>
    </row>
    <row r="264" spans="1:4" x14ac:dyDescent="0.25">
      <c r="A264" s="21">
        <v>2020.80054644808</v>
      </c>
      <c r="B264" s="21">
        <v>1.45066730287409</v>
      </c>
      <c r="C264" s="21">
        <v>2.29087593973229</v>
      </c>
      <c r="D264" s="21">
        <v>1.7054661735069201</v>
      </c>
    </row>
    <row r="265" spans="1:4" x14ac:dyDescent="0.25">
      <c r="A265" s="21">
        <v>2020.8032786885201</v>
      </c>
      <c r="B265" s="21">
        <v>1.5424100312853199</v>
      </c>
      <c r="C265" s="21">
        <v>2.3461171898120798</v>
      </c>
      <c r="D265" s="21">
        <v>1.9085407088017701</v>
      </c>
    </row>
    <row r="266" spans="1:4" x14ac:dyDescent="0.25">
      <c r="A266" s="21">
        <v>2020.8060109289499</v>
      </c>
      <c r="B266" s="21">
        <v>1.7841392813357899</v>
      </c>
      <c r="C266" s="21">
        <v>2.4026575231587199</v>
      </c>
      <c r="D266" s="21">
        <v>1.979811913759</v>
      </c>
    </row>
    <row r="267" spans="1:4" x14ac:dyDescent="0.25">
      <c r="A267" s="21">
        <v>2020.80874316939</v>
      </c>
      <c r="B267" s="21">
        <v>1.9342425240035299</v>
      </c>
      <c r="C267" s="21">
        <v>2.4302796587605502</v>
      </c>
      <c r="D267" s="21">
        <v>2.0520728713416099</v>
      </c>
    </row>
    <row r="268" spans="1:4" x14ac:dyDescent="0.25">
      <c r="A268" s="21">
        <v>2020.8114754098301</v>
      </c>
      <c r="B268" s="21">
        <v>2.17603013456826</v>
      </c>
      <c r="C268" s="21">
        <v>2.4419321335517901</v>
      </c>
      <c r="D268" s="21">
        <v>2.2139636855079798</v>
      </c>
    </row>
    <row r="269" spans="1:4" x14ac:dyDescent="0.25">
      <c r="A269" s="21">
        <v>2020.81420765026</v>
      </c>
      <c r="B269" s="21">
        <v>2.36774442390089</v>
      </c>
      <c r="C269" s="21">
        <v>2.5230704574999998</v>
      </c>
      <c r="D269" s="21">
        <v>2.4185061470191802</v>
      </c>
    </row>
    <row r="270" spans="1:4" x14ac:dyDescent="0.25">
      <c r="A270" s="21">
        <v>2020.8169398907</v>
      </c>
      <c r="B270" s="21">
        <v>2.4761782593894899</v>
      </c>
      <c r="C270" s="21">
        <v>2.5096898998514701</v>
      </c>
      <c r="D270" s="21">
        <v>2.5345173100548699</v>
      </c>
    </row>
    <row r="271" spans="1:4" x14ac:dyDescent="0.25">
      <c r="A271" s="21">
        <v>2020.8196721311399</v>
      </c>
      <c r="B271" s="21">
        <v>2.5511715202091101</v>
      </c>
      <c r="C271" s="21">
        <v>2.5329978705578098</v>
      </c>
      <c r="D271" s="21">
        <v>2.8468016989570799</v>
      </c>
    </row>
    <row r="272" spans="1:4" x14ac:dyDescent="0.25">
      <c r="A272" s="21">
        <v>2020.82240437157</v>
      </c>
      <c r="B272" s="21">
        <v>2.75128972359468</v>
      </c>
      <c r="C272" s="21">
        <v>2.5541457376925401</v>
      </c>
      <c r="D272" s="21">
        <v>3.2698621312121601</v>
      </c>
    </row>
    <row r="273" spans="1:4" x14ac:dyDescent="0.25">
      <c r="A273" s="21">
        <v>2020.8251366120101</v>
      </c>
      <c r="B273" s="21">
        <v>2.7596352771333601</v>
      </c>
      <c r="C273" s="21">
        <v>2.5170282097472199</v>
      </c>
      <c r="D273" s="21">
        <v>3.5778701968572002</v>
      </c>
    </row>
    <row r="274" spans="1:4" x14ac:dyDescent="0.25">
      <c r="A274" s="21">
        <v>2020.8278688524499</v>
      </c>
      <c r="B274" s="21">
        <v>2.8346285379529799</v>
      </c>
      <c r="C274" s="21">
        <v>2.5558707994259602</v>
      </c>
      <c r="D274" s="21">
        <v>3.8924881540862102</v>
      </c>
    </row>
    <row r="275" spans="1:4" x14ac:dyDescent="0.25">
      <c r="A275" s="21">
        <v>2020.83060109289</v>
      </c>
      <c r="B275" s="21">
        <v>3.1847916234920399</v>
      </c>
      <c r="C275" s="21">
        <v>2.5964414719620099</v>
      </c>
      <c r="D275" s="21">
        <v>4.2584937306674</v>
      </c>
    </row>
    <row r="276" spans="1:4" x14ac:dyDescent="0.25">
      <c r="A276" s="21">
        <v>2020.8333333333201</v>
      </c>
      <c r="B276" s="21">
        <v>3.1514677698515801</v>
      </c>
      <c r="C276" s="21">
        <v>2.5787437282941101</v>
      </c>
      <c r="D276" s="21">
        <v>4.6075145021101998</v>
      </c>
    </row>
    <row r="277" spans="1:4" x14ac:dyDescent="0.25">
      <c r="A277" s="21">
        <v>2020.8360655737599</v>
      </c>
      <c r="B277" s="21">
        <v>3.25149769128724</v>
      </c>
      <c r="C277" s="21">
        <v>2.5934203480856199</v>
      </c>
      <c r="D277" s="21">
        <v>4.8490611997899098</v>
      </c>
    </row>
    <row r="278" spans="1:4" x14ac:dyDescent="0.25">
      <c r="A278" s="21">
        <v>2020.8387978142</v>
      </c>
      <c r="B278" s="21">
        <v>3.2765343519032801</v>
      </c>
      <c r="C278" s="21">
        <v>2.61111507062963</v>
      </c>
      <c r="D278" s="21">
        <v>5.0923254421406998</v>
      </c>
    </row>
    <row r="279" spans="1:4" x14ac:dyDescent="0.25">
      <c r="A279" s="21">
        <v>2020.8415300546301</v>
      </c>
      <c r="B279" s="21">
        <v>3.6350429909810198</v>
      </c>
      <c r="C279" s="21">
        <v>2.8722247650182702</v>
      </c>
      <c r="D279" s="21">
        <v>5.7783042535783098</v>
      </c>
    </row>
    <row r="280" spans="1:4" x14ac:dyDescent="0.25">
      <c r="A280" s="21">
        <v>2020.8442622950699</v>
      </c>
      <c r="B280" s="21">
        <v>4.0268754836992402</v>
      </c>
      <c r="C280" s="21">
        <v>2.90761723123018</v>
      </c>
      <c r="D280" s="21">
        <v>6.8402651633511402</v>
      </c>
    </row>
    <row r="281" spans="1:4" x14ac:dyDescent="0.25">
      <c r="A281" s="21">
        <v>2020.84699453551</v>
      </c>
      <c r="B281" s="21">
        <v>4.2936413943657499</v>
      </c>
      <c r="C281" s="21">
        <v>2.9732179150821101</v>
      </c>
      <c r="D281" s="21">
        <v>7.2616931014347301</v>
      </c>
    </row>
    <row r="282" spans="1:4" x14ac:dyDescent="0.25">
      <c r="A282" s="21">
        <v>2020.8497267759501</v>
      </c>
      <c r="B282" s="21">
        <v>4.5521201120078301</v>
      </c>
      <c r="C282" s="21">
        <v>3.05003905301096</v>
      </c>
      <c r="D282" s="21">
        <v>7.6871484349761596</v>
      </c>
    </row>
    <row r="283" spans="1:4" x14ac:dyDescent="0.25">
      <c r="A283" s="21">
        <v>2020.85245901638</v>
      </c>
      <c r="B283" s="21">
        <v>4.7438927618547302</v>
      </c>
      <c r="C283" s="21">
        <v>3.1238420881872901</v>
      </c>
      <c r="D283" s="21">
        <v>7.8371118358508998</v>
      </c>
    </row>
    <row r="284" spans="1:4" x14ac:dyDescent="0.25">
      <c r="A284" s="21">
        <v>2020.85519125682</v>
      </c>
      <c r="B284" s="21">
        <v>4.7855621690338799</v>
      </c>
      <c r="C284" s="21">
        <v>3.1566424301132501</v>
      </c>
      <c r="D284" s="21">
        <v>8.0127570649825994</v>
      </c>
    </row>
    <row r="285" spans="1:4" x14ac:dyDescent="0.25">
      <c r="A285" s="21">
        <v>2020.8579234972599</v>
      </c>
      <c r="B285" s="21">
        <v>4.8772465369308504</v>
      </c>
      <c r="C285" s="21">
        <v>3.2451190639572101</v>
      </c>
      <c r="D285" s="21">
        <v>8.2656611514339904</v>
      </c>
    </row>
    <row r="286" spans="1:4" x14ac:dyDescent="0.25">
      <c r="A286" s="21">
        <v>2020.86065573769</v>
      </c>
      <c r="B286" s="21">
        <v>4.76052550841783</v>
      </c>
      <c r="C286" s="21">
        <v>3.17649725622889</v>
      </c>
      <c r="D286" s="21">
        <v>8.5078468507934009</v>
      </c>
    </row>
    <row r="287" spans="1:4" x14ac:dyDescent="0.25">
      <c r="A287" s="21">
        <v>2020.86338797813</v>
      </c>
      <c r="B287" s="21">
        <v>4.4854140442126402</v>
      </c>
      <c r="C287" s="21">
        <v>3.3146049131141799</v>
      </c>
      <c r="D287" s="21">
        <v>8.2341429628375895</v>
      </c>
    </row>
    <row r="288" spans="1:4" x14ac:dyDescent="0.25">
      <c r="A288" s="21">
        <v>2020.8661202185699</v>
      </c>
      <c r="B288" s="21">
        <v>4.4937595977513203</v>
      </c>
      <c r="C288" s="21">
        <v>3.33661682167756</v>
      </c>
      <c r="D288" s="21">
        <v>8.2336486854442903</v>
      </c>
    </row>
    <row r="289" spans="1:4" x14ac:dyDescent="0.25">
      <c r="A289" s="21">
        <v>2020.86885245901</v>
      </c>
      <c r="B289" s="21">
        <v>3.96851496944273</v>
      </c>
      <c r="C289" s="21">
        <v>3.3206471608669599</v>
      </c>
      <c r="D289" s="21">
        <v>8.3892766549516402</v>
      </c>
    </row>
    <row r="290" spans="1:4" x14ac:dyDescent="0.25">
      <c r="A290" s="21">
        <v>2020.8715846994401</v>
      </c>
      <c r="B290" s="21">
        <v>4.0685448908783899</v>
      </c>
      <c r="C290" s="21">
        <v>3.4358818888841101</v>
      </c>
      <c r="D290" s="21">
        <v>8.4757178033913601</v>
      </c>
    </row>
    <row r="291" spans="1:4" x14ac:dyDescent="0.25">
      <c r="A291" s="21">
        <v>2020.8743169398799</v>
      </c>
      <c r="B291" s="21">
        <v>4.0601993373397001</v>
      </c>
      <c r="C291" s="21">
        <v>3.5247875223185101</v>
      </c>
      <c r="D291" s="21">
        <v>8.5159417372068908</v>
      </c>
    </row>
    <row r="292" spans="1:4" x14ac:dyDescent="0.25">
      <c r="A292" s="21">
        <v>2020.87704918032</v>
      </c>
      <c r="B292" s="21">
        <v>4.09358155149443</v>
      </c>
      <c r="C292" s="21">
        <v>3.5485244926153099</v>
      </c>
      <c r="D292" s="21">
        <v>8.7082518723919708</v>
      </c>
    </row>
    <row r="293" spans="1:4" x14ac:dyDescent="0.25">
      <c r="A293" s="21">
        <v>2020.8797814207501</v>
      </c>
      <c r="B293" s="21">
        <v>3.9852060765200901</v>
      </c>
      <c r="C293" s="21">
        <v>3.6780038197096401</v>
      </c>
      <c r="D293" s="21">
        <v>8.7193601958980906</v>
      </c>
    </row>
    <row r="294" spans="1:4" x14ac:dyDescent="0.25">
      <c r="A294" s="21">
        <v>2020.8825136611899</v>
      </c>
      <c r="B294" s="21">
        <v>4.0519121443152804</v>
      </c>
      <c r="C294" s="21">
        <v>3.8864613671805501</v>
      </c>
      <c r="D294" s="21">
        <v>8.5606061909931892</v>
      </c>
    </row>
    <row r="295" spans="1:4" x14ac:dyDescent="0.25">
      <c r="A295" s="21">
        <v>2020.88524590163</v>
      </c>
      <c r="B295" s="21">
        <v>3.9268455622635798</v>
      </c>
      <c r="C295" s="21">
        <v>4.2533103972428297</v>
      </c>
      <c r="D295" s="21">
        <v>8.6166673769962898</v>
      </c>
    </row>
    <row r="296" spans="1:4" x14ac:dyDescent="0.25">
      <c r="A296" s="21">
        <v>2020.8879781420701</v>
      </c>
      <c r="B296" s="21">
        <v>3.9018089016475401</v>
      </c>
      <c r="C296" s="21">
        <v>4.5800237966072803</v>
      </c>
      <c r="D296" s="21">
        <v>8.6649905161327396</v>
      </c>
    </row>
    <row r="297" spans="1:4" x14ac:dyDescent="0.25">
      <c r="A297" s="21">
        <v>2020.8907103824999</v>
      </c>
      <c r="B297" s="21">
        <v>3.5850280302631901</v>
      </c>
      <c r="C297" s="21">
        <v>4.6974156070721698</v>
      </c>
      <c r="D297" s="21">
        <v>8.6379341543173194</v>
      </c>
    </row>
    <row r="298" spans="1:4" x14ac:dyDescent="0.25">
      <c r="A298" s="21">
        <v>2020.89344262294</v>
      </c>
      <c r="B298" s="21">
        <v>3.4016009339549802</v>
      </c>
      <c r="C298" s="21">
        <v>4.8087651697842801</v>
      </c>
      <c r="D298" s="21">
        <v>8.5658968831056104</v>
      </c>
    </row>
    <row r="299" spans="1:4" x14ac:dyDescent="0.25">
      <c r="A299" s="21">
        <v>2020.8961748633801</v>
      </c>
      <c r="B299" s="21">
        <v>3.48493974831328</v>
      </c>
      <c r="C299" s="21">
        <v>4.9231358563727703</v>
      </c>
      <c r="D299" s="21">
        <v>8.5114291041081405</v>
      </c>
    </row>
    <row r="300" spans="1:4" x14ac:dyDescent="0.25">
      <c r="A300" s="21">
        <v>2020.89890710381</v>
      </c>
      <c r="B300" s="21">
        <v>3.5183219624680002</v>
      </c>
      <c r="C300" s="21">
        <v>5.1009531654893401</v>
      </c>
      <c r="D300" s="21">
        <v>8.46473159897843</v>
      </c>
    </row>
    <row r="301" spans="1:4" x14ac:dyDescent="0.25">
      <c r="A301" s="21">
        <v>2020.90163934425</v>
      </c>
      <c r="B301" s="21">
        <v>3.4432703411341299</v>
      </c>
      <c r="C301" s="21">
        <v>5.2476921732894803</v>
      </c>
      <c r="D301" s="21">
        <v>8.3700075730339805</v>
      </c>
    </row>
    <row r="302" spans="1:4" x14ac:dyDescent="0.25">
      <c r="A302" s="21">
        <v>2020.9043715846899</v>
      </c>
      <c r="B302" s="21">
        <v>3.4516158946728099</v>
      </c>
      <c r="C302" s="21">
        <v>4.9589603432990099</v>
      </c>
      <c r="D302" s="21">
        <v>8.4478242802930694</v>
      </c>
    </row>
    <row r="303" spans="1:4" x14ac:dyDescent="0.25">
      <c r="A303" s="21">
        <v>2020.90710382513</v>
      </c>
      <c r="B303" s="21">
        <v>3.71003625180064</v>
      </c>
      <c r="C303" s="21">
        <v>4.7837351584683896</v>
      </c>
      <c r="D303" s="21">
        <v>8.3610341371361105</v>
      </c>
    </row>
    <row r="304" spans="1:4" x14ac:dyDescent="0.25">
      <c r="A304" s="21">
        <v>2020.9098360655601</v>
      </c>
      <c r="B304" s="21">
        <v>3.8101245337505598</v>
      </c>
      <c r="C304" s="21">
        <v>4.67367863677537</v>
      </c>
      <c r="D304" s="21">
        <v>8.2321619712225704</v>
      </c>
    </row>
    <row r="305" spans="1:4" x14ac:dyDescent="0.25">
      <c r="A305" s="21">
        <v>2020.9125683059999</v>
      </c>
      <c r="B305" s="21">
        <v>3.82675728031366</v>
      </c>
      <c r="C305" s="21">
        <v>4.6749746989183398</v>
      </c>
      <c r="D305" s="21">
        <v>8.2000184710188506</v>
      </c>
    </row>
    <row r="306" spans="1:4" x14ac:dyDescent="0.25">
      <c r="A306" s="21">
        <v>2020.91530054644</v>
      </c>
      <c r="B306" s="21">
        <v>3.6016607768263</v>
      </c>
      <c r="C306" s="21">
        <v>4.78243909632541</v>
      </c>
      <c r="D306" s="21">
        <v>8.0445478620865707</v>
      </c>
    </row>
    <row r="307" spans="1:4" x14ac:dyDescent="0.25">
      <c r="A307" s="21">
        <v>2020.9180327868701</v>
      </c>
      <c r="B307" s="21">
        <v>3.3932553804163001</v>
      </c>
      <c r="C307" s="21">
        <v>4.9632745081944902</v>
      </c>
      <c r="D307" s="21">
        <v>7.7897198374426804</v>
      </c>
    </row>
    <row r="308" spans="1:4" x14ac:dyDescent="0.25">
      <c r="A308" s="21">
        <v>2020.9207650273099</v>
      </c>
      <c r="B308" s="21">
        <v>3.3265493126211099</v>
      </c>
      <c r="C308" s="21">
        <v>5.20453239759137</v>
      </c>
      <c r="D308" s="21">
        <v>7.6814833807372596</v>
      </c>
    </row>
    <row r="309" spans="1:4" x14ac:dyDescent="0.25">
      <c r="A309" s="21">
        <v>2020.92349726775</v>
      </c>
      <c r="B309" s="21">
        <v>3.2098282841080898</v>
      </c>
      <c r="C309" s="21">
        <v>5.8756539188642796</v>
      </c>
      <c r="D309" s="21">
        <v>7.6620369920934399</v>
      </c>
    </row>
    <row r="310" spans="1:4" x14ac:dyDescent="0.25">
      <c r="A310" s="21">
        <v>2020.9262295081901</v>
      </c>
      <c r="B310" s="21">
        <v>3.0097100807225101</v>
      </c>
      <c r="C310" s="21">
        <v>6.3715502553065697</v>
      </c>
      <c r="D310" s="21">
        <v>7.47792428626971</v>
      </c>
    </row>
    <row r="311" spans="1:4" x14ac:dyDescent="0.25">
      <c r="A311" s="21">
        <v>2020.9289617486199</v>
      </c>
      <c r="B311" s="21">
        <v>2.8346285379529799</v>
      </c>
      <c r="C311" s="21">
        <v>6.8001178250396297</v>
      </c>
      <c r="D311" s="21">
        <v>7.4733123958660599</v>
      </c>
    </row>
    <row r="312" spans="1:4" x14ac:dyDescent="0.25">
      <c r="A312" s="21">
        <v>2020.93169398906</v>
      </c>
      <c r="B312" s="21">
        <v>2.85131964503034</v>
      </c>
      <c r="C312" s="21">
        <v>6.9352043580485301</v>
      </c>
      <c r="D312" s="21">
        <v>7.4332586239434599</v>
      </c>
    </row>
    <row r="313" spans="1:4" x14ac:dyDescent="0.25">
      <c r="A313" s="21">
        <v>2020.9344262295001</v>
      </c>
      <c r="B313" s="21">
        <v>2.7762680236964701</v>
      </c>
      <c r="C313" s="21">
        <v>7.0469859414749596</v>
      </c>
      <c r="D313" s="21">
        <v>7.2832871451698598</v>
      </c>
    </row>
    <row r="314" spans="1:4" x14ac:dyDescent="0.25">
      <c r="A314" s="21">
        <v>2020.93715846993</v>
      </c>
      <c r="B314" s="21">
        <v>2.8263413449285602</v>
      </c>
      <c r="C314" s="21">
        <v>7.0780612216675101</v>
      </c>
      <c r="D314" s="21">
        <v>6.9473062111703099</v>
      </c>
    </row>
    <row r="315" spans="1:4" x14ac:dyDescent="0.25">
      <c r="A315" s="21">
        <v>2020.93989071037</v>
      </c>
      <c r="B315" s="21">
        <v>2.8263413449285602</v>
      </c>
      <c r="C315" s="21">
        <v>7.2330025807920499</v>
      </c>
      <c r="D315" s="21">
        <v>6.8353945046697699</v>
      </c>
    </row>
    <row r="316" spans="1:4" x14ac:dyDescent="0.25">
      <c r="A316" s="21">
        <v>2020.9426229508099</v>
      </c>
      <c r="B316" s="21">
        <v>2.8346285379529799</v>
      </c>
      <c r="C316" s="21">
        <v>7.2558755096601999</v>
      </c>
      <c r="D316" s="21">
        <v>6.7921087401249904</v>
      </c>
    </row>
    <row r="317" spans="1:4" x14ac:dyDescent="0.25">
      <c r="A317" s="21">
        <v>2020.94535519125</v>
      </c>
      <c r="B317" s="21">
        <v>2.8929890522094901</v>
      </c>
      <c r="C317" s="21">
        <v>7.5623050833185603</v>
      </c>
      <c r="D317" s="21">
        <v>6.5456694442137699</v>
      </c>
    </row>
    <row r="318" spans="1:4" x14ac:dyDescent="0.25">
      <c r="A318" s="21">
        <v>2020.9480874316801</v>
      </c>
      <c r="B318" s="21">
        <v>3.0097100807225101</v>
      </c>
      <c r="C318" s="21">
        <v>7.6106430653407999</v>
      </c>
      <c r="D318" s="21">
        <v>6.5261269654594596</v>
      </c>
    </row>
    <row r="319" spans="1:4" x14ac:dyDescent="0.25">
      <c r="A319" s="21">
        <v>2020.9508196721199</v>
      </c>
      <c r="B319" s="21">
        <v>3.0514378484159201</v>
      </c>
      <c r="C319" s="21">
        <v>7.7323520618250496</v>
      </c>
      <c r="D319" s="21">
        <v>6.7265448589089196</v>
      </c>
    </row>
    <row r="320" spans="1:4" x14ac:dyDescent="0.25">
      <c r="A320" s="21">
        <v>2020.95355191256</v>
      </c>
      <c r="B320" s="21">
        <v>3.1847916234920399</v>
      </c>
      <c r="C320" s="21">
        <v>7.7534999289597799</v>
      </c>
      <c r="D320" s="21">
        <v>6.8297589491273198</v>
      </c>
    </row>
    <row r="321" spans="1:4" x14ac:dyDescent="0.25">
      <c r="A321" s="21">
        <v>2020.9562841529901</v>
      </c>
      <c r="B321" s="21">
        <v>3.3098582055437502</v>
      </c>
      <c r="C321" s="21">
        <v>7.96929276520257</v>
      </c>
      <c r="D321" s="21">
        <v>7.2711764037285898</v>
      </c>
    </row>
    <row r="322" spans="1:4" x14ac:dyDescent="0.25">
      <c r="A322" s="21">
        <v>2020.9590163934299</v>
      </c>
      <c r="B322" s="21">
        <v>3.4182336805180902</v>
      </c>
      <c r="C322" s="21">
        <v>8.1816354779785208</v>
      </c>
      <c r="D322" s="21">
        <v>7.3472642503528602</v>
      </c>
    </row>
    <row r="323" spans="1:4" x14ac:dyDescent="0.25">
      <c r="A323" s="21">
        <v>2020.96174863387</v>
      </c>
      <c r="B323" s="21">
        <v>3.5266675160066798</v>
      </c>
      <c r="C323" s="21">
        <v>8.3987243763642798</v>
      </c>
      <c r="D323" s="21">
        <v>7.2090692980776998</v>
      </c>
    </row>
    <row r="324" spans="1:4" x14ac:dyDescent="0.25">
      <c r="A324" s="21">
        <v>2020.9644808743101</v>
      </c>
      <c r="B324" s="21">
        <v>3.6767123981601699</v>
      </c>
      <c r="C324" s="21">
        <v>8.2070975100087296</v>
      </c>
      <c r="D324" s="21">
        <v>7.3646060349469504</v>
      </c>
    </row>
    <row r="325" spans="1:4" x14ac:dyDescent="0.25">
      <c r="A325" s="21">
        <v>2020.9672131147399</v>
      </c>
      <c r="B325" s="21">
        <v>3.68505795169885</v>
      </c>
      <c r="C325" s="21">
        <v>8.2903959375285599</v>
      </c>
      <c r="D325" s="21">
        <v>7.3215367328107996</v>
      </c>
    </row>
    <row r="326" spans="1:4" x14ac:dyDescent="0.25">
      <c r="A326" s="21">
        <v>2020.96994535518</v>
      </c>
      <c r="B326" s="21">
        <v>3.7017490587762198</v>
      </c>
      <c r="C326" s="21">
        <v>8.3288065064929793</v>
      </c>
      <c r="D326" s="21">
        <v>7.0666918090949</v>
      </c>
    </row>
    <row r="327" spans="1:4" x14ac:dyDescent="0.25">
      <c r="A327" s="21">
        <v>2020.9726775956201</v>
      </c>
      <c r="B327" s="21">
        <v>3.6516757375441302</v>
      </c>
      <c r="C327" s="21">
        <v>8.4440412345101308</v>
      </c>
      <c r="D327" s="21">
        <v>6.9710342514413304</v>
      </c>
    </row>
    <row r="328" spans="1:4" x14ac:dyDescent="0.25">
      <c r="A328" s="21">
        <v>2020.9754098360499</v>
      </c>
      <c r="B328" s="21">
        <v>3.8851177945701698</v>
      </c>
      <c r="C328" s="21">
        <v>8.5683393341564393</v>
      </c>
      <c r="D328" s="21">
        <v>6.8203633613767796</v>
      </c>
    </row>
    <row r="329" spans="1:4" x14ac:dyDescent="0.25">
      <c r="A329" s="21">
        <v>2020.97814207649</v>
      </c>
      <c r="B329" s="21">
        <v>4.1019271050331101</v>
      </c>
      <c r="C329" s="21">
        <v>8.4673461840925999</v>
      </c>
      <c r="D329" s="21">
        <v>6.8174952086515201</v>
      </c>
    </row>
    <row r="330" spans="1:4" x14ac:dyDescent="0.25">
      <c r="A330" s="21">
        <v>2020.9808743169301</v>
      </c>
      <c r="B330" s="21">
        <v>4.2186481335461297</v>
      </c>
      <c r="C330" s="21">
        <v>8.2075295307230594</v>
      </c>
      <c r="D330" s="21">
        <v>6.6136831875836304</v>
      </c>
    </row>
    <row r="331" spans="1:4" x14ac:dyDescent="0.25">
      <c r="A331" s="21">
        <v>2020.98360655737</v>
      </c>
      <c r="B331" s="21">
        <v>4.3603474621609397</v>
      </c>
      <c r="C331" s="21">
        <v>7.5459034017936402</v>
      </c>
      <c r="D331" s="21">
        <v>5.9854403270679102</v>
      </c>
    </row>
    <row r="332" spans="1:4" x14ac:dyDescent="0.25">
      <c r="A332" s="21">
        <v>2020.9863387978</v>
      </c>
      <c r="B332" s="21">
        <v>4.3019869479044299</v>
      </c>
      <c r="C332" s="21">
        <v>7.2118547136573197</v>
      </c>
      <c r="D332" s="21">
        <v>5.7601111255688</v>
      </c>
    </row>
    <row r="333" spans="1:4" x14ac:dyDescent="0.25">
      <c r="A333" s="21">
        <v>2020.9890710382399</v>
      </c>
      <c r="B333" s="21">
        <v>4.2686630942639603</v>
      </c>
      <c r="C333" s="21">
        <v>7.0879886347253303</v>
      </c>
      <c r="D333" s="21">
        <v>5.70112409404177</v>
      </c>
    </row>
    <row r="334" spans="1:4" x14ac:dyDescent="0.25">
      <c r="A334" s="21">
        <v>2020.99180327868</v>
      </c>
      <c r="B334" s="21">
        <v>4.4103624228787703</v>
      </c>
      <c r="C334" s="21">
        <v>7.12467414195633</v>
      </c>
      <c r="D334" s="21">
        <v>5.6550639707183397</v>
      </c>
    </row>
    <row r="335" spans="1:4" x14ac:dyDescent="0.25">
      <c r="A335" s="21">
        <v>2020.9945355191101</v>
      </c>
      <c r="B335" s="21">
        <v>4.8772465369308504</v>
      </c>
      <c r="C335" s="21">
        <v>7.22091808528649</v>
      </c>
      <c r="D335" s="21">
        <v>5.83078091759808</v>
      </c>
    </row>
    <row r="336" spans="1:4" x14ac:dyDescent="0.25">
      <c r="A336" s="21">
        <v>2020.9972677595499</v>
      </c>
      <c r="B336" s="21">
        <v>4.9356070511873602</v>
      </c>
      <c r="C336" s="21">
        <v>7.3486693295235197</v>
      </c>
      <c r="D336" s="21">
        <v>5.8522251941956398</v>
      </c>
    </row>
    <row r="337" spans="1:4" x14ac:dyDescent="0.25">
      <c r="A337" s="21">
        <v>2020.99999999999</v>
      </c>
      <c r="B337" s="21">
        <v>5.0940558473937898</v>
      </c>
      <c r="C337" s="21">
        <v>7.6037367761593799</v>
      </c>
      <c r="D337" s="21">
        <v>5.8905410427374996</v>
      </c>
    </row>
    <row r="338" spans="1:4" x14ac:dyDescent="0.25">
      <c r="A338" s="21">
        <v>2021.0027322404301</v>
      </c>
      <c r="B338" s="21">
        <v>5.0773647403164297</v>
      </c>
      <c r="C338" s="21">
        <v>7.9162085975705203</v>
      </c>
      <c r="D338" s="21">
        <v>5.9213666213659497</v>
      </c>
    </row>
    <row r="339" spans="1:4" x14ac:dyDescent="0.25">
      <c r="A339" s="21">
        <v>2021.0054644808599</v>
      </c>
      <c r="B339" s="21">
        <v>4.9856803724194503</v>
      </c>
      <c r="C339" s="21">
        <v>8.1850886225692303</v>
      </c>
      <c r="D339" s="21">
        <v>5.9489071684153201</v>
      </c>
    </row>
    <row r="340" spans="1:4" x14ac:dyDescent="0.25">
      <c r="A340" s="21">
        <v>2021.0081967213</v>
      </c>
      <c r="B340" s="21">
        <v>5.1440708081116204</v>
      </c>
      <c r="C340" s="21">
        <v>8.1928559320554299</v>
      </c>
      <c r="D340" s="21">
        <v>5.9679742174672796</v>
      </c>
    </row>
    <row r="341" spans="1:4" x14ac:dyDescent="0.25">
      <c r="A341" s="21">
        <v>2021.0109289617401</v>
      </c>
      <c r="B341" s="21">
        <v>5.2941156902651096</v>
      </c>
      <c r="C341" s="21">
        <v>8.2282453771434607</v>
      </c>
      <c r="D341" s="21">
        <v>5.9686422582157803</v>
      </c>
    </row>
    <row r="342" spans="1:4" x14ac:dyDescent="0.25">
      <c r="A342" s="21">
        <v>2021.0136612021699</v>
      </c>
      <c r="B342" s="21">
        <v>5.1440708081116204</v>
      </c>
      <c r="C342" s="21">
        <v>8.2627738019267305</v>
      </c>
      <c r="D342" s="21">
        <v>5.7789690394192696</v>
      </c>
    </row>
    <row r="343" spans="1:4" x14ac:dyDescent="0.25">
      <c r="A343" s="21">
        <v>2021.01639344261</v>
      </c>
      <c r="B343" s="21">
        <v>5.66096988288154</v>
      </c>
      <c r="C343" s="21">
        <v>8.3383018988364803</v>
      </c>
      <c r="D343" s="21">
        <v>5.5860215717239496</v>
      </c>
    </row>
    <row r="344" spans="1:4" x14ac:dyDescent="0.25">
      <c r="A344" s="21">
        <v>2021.0191256830501</v>
      </c>
      <c r="B344" s="21">
        <v>5.4775427865733199</v>
      </c>
      <c r="C344" s="21">
        <v>8.5562548386508794</v>
      </c>
      <c r="D344" s="21">
        <v>5.70696370400041</v>
      </c>
    </row>
    <row r="345" spans="1:4" x14ac:dyDescent="0.25">
      <c r="A345" s="21">
        <v>2021.02185792349</v>
      </c>
      <c r="B345" s="21">
        <v>5.3775128651376596</v>
      </c>
      <c r="C345" s="21">
        <v>9.4000124415923505</v>
      </c>
      <c r="D345" s="21">
        <v>6.3365281676022596</v>
      </c>
    </row>
    <row r="346" spans="1:4" x14ac:dyDescent="0.25">
      <c r="A346" s="21">
        <v>2021.02459016392</v>
      </c>
      <c r="B346" s="21">
        <v>6.2195383648306004</v>
      </c>
      <c r="C346" s="21">
        <v>9.7504628112535894</v>
      </c>
      <c r="D346" s="21">
        <v>6.4377799502508504</v>
      </c>
    </row>
    <row r="347" spans="1:4" x14ac:dyDescent="0.25">
      <c r="A347" s="21">
        <v>2021.0273224043599</v>
      </c>
      <c r="B347" s="21">
        <v>6.2862444326257902</v>
      </c>
      <c r="C347" s="21">
        <v>9.9874035146311098</v>
      </c>
      <c r="D347" s="21">
        <v>6.4268279567337299</v>
      </c>
    </row>
    <row r="348" spans="1:4" x14ac:dyDescent="0.25">
      <c r="A348" s="21">
        <v>2021.0300546448</v>
      </c>
      <c r="B348" s="21">
        <v>6.1862145111901299</v>
      </c>
      <c r="C348" s="21">
        <v>9.9947418245268604</v>
      </c>
      <c r="D348" s="21">
        <v>6.4966145293631303</v>
      </c>
    </row>
    <row r="349" spans="1:4" x14ac:dyDescent="0.25">
      <c r="A349" s="21">
        <v>2021.0327868852301</v>
      </c>
      <c r="B349" s="21">
        <v>6.1862145111901299</v>
      </c>
      <c r="C349" s="21">
        <v>10.3244763477677</v>
      </c>
      <c r="D349" s="21">
        <v>6.4772560633607101</v>
      </c>
    </row>
    <row r="350" spans="1:4" x14ac:dyDescent="0.25">
      <c r="A350" s="21">
        <v>2021.0355191256699</v>
      </c>
      <c r="B350" s="21">
        <v>5.7526542507785097</v>
      </c>
      <c r="C350" s="21">
        <v>10.369793205913499</v>
      </c>
      <c r="D350" s="21">
        <v>6.5986214975352198</v>
      </c>
    </row>
    <row r="351" spans="1:4" x14ac:dyDescent="0.25">
      <c r="A351" s="21">
        <v>2021.03825136611</v>
      </c>
      <c r="B351" s="21">
        <v>5.7776909113945596</v>
      </c>
      <c r="C351" s="21">
        <v>10.3684971437706</v>
      </c>
      <c r="D351" s="21">
        <v>6.5899770105112996</v>
      </c>
    </row>
    <row r="352" spans="1:4" x14ac:dyDescent="0.25">
      <c r="A352" s="21">
        <v>2021.0409836065501</v>
      </c>
      <c r="B352" s="21">
        <v>5.8360514256510703</v>
      </c>
      <c r="C352" s="21">
        <v>10.273978262173801</v>
      </c>
      <c r="D352" s="21">
        <v>6.3852432146861098</v>
      </c>
    </row>
    <row r="353" spans="1:4" x14ac:dyDescent="0.25">
      <c r="A353" s="21">
        <v>2021.0437158469799</v>
      </c>
      <c r="B353" s="21">
        <v>5.5025794471893699</v>
      </c>
      <c r="C353" s="21">
        <v>10.3110957901192</v>
      </c>
      <c r="D353" s="21">
        <v>6.4498446481305702</v>
      </c>
    </row>
    <row r="354" spans="1:4" x14ac:dyDescent="0.25">
      <c r="A354" s="21">
        <v>2021.04644808742</v>
      </c>
      <c r="B354" s="21">
        <v>5.3858584186763396</v>
      </c>
      <c r="C354" s="21">
        <v>10.2670749941163</v>
      </c>
      <c r="D354" s="21">
        <v>6.4841309207439002</v>
      </c>
    </row>
    <row r="355" spans="1:4" x14ac:dyDescent="0.25">
      <c r="A355" s="21">
        <v>2021.0491803278601</v>
      </c>
      <c r="B355" s="21">
        <v>5.3775128651376596</v>
      </c>
      <c r="C355" s="21">
        <v>10.020203856557099</v>
      </c>
      <c r="D355" s="21">
        <v>6.33437758497797</v>
      </c>
    </row>
    <row r="356" spans="1:4" x14ac:dyDescent="0.25">
      <c r="A356" s="21">
        <v>2021.0519125682899</v>
      </c>
      <c r="B356" s="21">
        <v>5.0023131189825598</v>
      </c>
      <c r="C356" s="21">
        <v>9.2631978257261505</v>
      </c>
      <c r="D356" s="21">
        <v>6.5336951594507404</v>
      </c>
    </row>
    <row r="357" spans="1:4" x14ac:dyDescent="0.25">
      <c r="A357" s="21">
        <v>2021.05464480873</v>
      </c>
      <c r="B357" s="21">
        <v>4.7021649941613202</v>
      </c>
      <c r="C357" s="21">
        <v>9.4341058245374096</v>
      </c>
      <c r="D357" s="21">
        <v>6.5805239557531303</v>
      </c>
    </row>
    <row r="358" spans="1:4" x14ac:dyDescent="0.25">
      <c r="A358" s="21">
        <v>2021.0573770491701</v>
      </c>
      <c r="B358" s="21">
        <v>4.7021649941613202</v>
      </c>
      <c r="C358" s="21">
        <v>9.5286247061341491</v>
      </c>
      <c r="D358" s="21">
        <v>6.6570491390852196</v>
      </c>
    </row>
    <row r="359" spans="1:4" x14ac:dyDescent="0.25">
      <c r="A359" s="21">
        <v>2021.0601092895999</v>
      </c>
      <c r="B359" s="21">
        <v>4.6604955869821696</v>
      </c>
      <c r="C359" s="21">
        <v>9.5079088597137407</v>
      </c>
      <c r="D359" s="21">
        <v>6.8692310602946502</v>
      </c>
    </row>
    <row r="360" spans="1:4" x14ac:dyDescent="0.25">
      <c r="A360" s="21">
        <v>2021.06284153004</v>
      </c>
      <c r="B360" s="21">
        <v>4.5854439656482997</v>
      </c>
      <c r="C360" s="21">
        <v>9.4807187448262304</v>
      </c>
      <c r="D360" s="21">
        <v>6.70400968205852</v>
      </c>
    </row>
    <row r="361" spans="1:4" x14ac:dyDescent="0.25">
      <c r="A361" s="21">
        <v>2021.0655737704799</v>
      </c>
      <c r="B361" s="21">
        <v>4.4937595977513203</v>
      </c>
      <c r="C361" s="21">
        <v>9.4802867241119095</v>
      </c>
      <c r="D361" s="21">
        <v>6.7100000155950497</v>
      </c>
    </row>
    <row r="362" spans="1:4" x14ac:dyDescent="0.25">
      <c r="A362" s="21">
        <v>2021.06830601092</v>
      </c>
      <c r="B362" s="21">
        <v>4.4103624228787703</v>
      </c>
      <c r="C362" s="21">
        <v>9.67148156975313</v>
      </c>
      <c r="D362" s="21">
        <v>7.0937437160711303</v>
      </c>
    </row>
    <row r="363" spans="1:4" x14ac:dyDescent="0.25">
      <c r="A363" s="21">
        <v>2021.07103825135</v>
      </c>
      <c r="B363" s="21">
        <v>4.2352808801092401</v>
      </c>
      <c r="C363" s="21">
        <v>10.2269363422946</v>
      </c>
      <c r="D363" s="21">
        <v>6.6924670201398504</v>
      </c>
    </row>
    <row r="364" spans="1:4" x14ac:dyDescent="0.25">
      <c r="A364" s="21">
        <v>2021.0737704917899</v>
      </c>
      <c r="B364" s="21">
        <v>4.09358155149443</v>
      </c>
      <c r="C364" s="21">
        <v>10.035309475939</v>
      </c>
      <c r="D364" s="21">
        <v>6.7456485684778897</v>
      </c>
    </row>
    <row r="365" spans="1:4" x14ac:dyDescent="0.25">
      <c r="A365" s="21">
        <v>2021.07650273223</v>
      </c>
      <c r="B365" s="21">
        <v>4.0519121443152804</v>
      </c>
      <c r="C365" s="21">
        <v>9.9438147393425496</v>
      </c>
      <c r="D365" s="21">
        <v>6.9779585468817098</v>
      </c>
    </row>
    <row r="366" spans="1:4" x14ac:dyDescent="0.25">
      <c r="A366" s="21">
        <v>2021.0792349726601</v>
      </c>
      <c r="B366" s="21">
        <v>3.7767423195958298</v>
      </c>
      <c r="C366" s="21">
        <v>9.8514529401935604</v>
      </c>
      <c r="D366" s="21">
        <v>6.9272762114849398</v>
      </c>
    </row>
    <row r="367" spans="1:4" x14ac:dyDescent="0.25">
      <c r="A367" s="21">
        <v>2021.0819672130999</v>
      </c>
      <c r="B367" s="21">
        <v>3.7767423195958298</v>
      </c>
      <c r="C367" s="21">
        <v>9.6106270715110007</v>
      </c>
      <c r="D367" s="21">
        <v>7.1175917952714398</v>
      </c>
    </row>
    <row r="368" spans="1:4" x14ac:dyDescent="0.25">
      <c r="A368" s="21">
        <v>2021.08469945354</v>
      </c>
      <c r="B368" s="21">
        <v>3.8517939409297002</v>
      </c>
      <c r="C368" s="21">
        <v>9.5920683075383408</v>
      </c>
      <c r="D368" s="21">
        <v>6.9069912787558998</v>
      </c>
    </row>
    <row r="369" spans="1:4" x14ac:dyDescent="0.25">
      <c r="A369" s="21">
        <v>2021.0874316939801</v>
      </c>
      <c r="B369" s="21">
        <v>3.74341846595537</v>
      </c>
      <c r="C369" s="21">
        <v>9.6326389800743808</v>
      </c>
      <c r="D369" s="21">
        <v>6.8799400235501702</v>
      </c>
    </row>
    <row r="370" spans="1:4" x14ac:dyDescent="0.25">
      <c r="A370" s="21">
        <v>2021.0901639344099</v>
      </c>
      <c r="B370" s="21">
        <v>3.7183818053393201</v>
      </c>
      <c r="C370" s="21">
        <v>9.3831787393531005</v>
      </c>
      <c r="D370" s="21">
        <v>7.1027221558509197</v>
      </c>
    </row>
    <row r="371" spans="1:4" x14ac:dyDescent="0.25">
      <c r="A371" s="21">
        <v>2021.09289617485</v>
      </c>
      <c r="B371" s="21">
        <v>3.6683668446214899</v>
      </c>
      <c r="C371" s="21">
        <v>9.35771670732289</v>
      </c>
      <c r="D371" s="21">
        <v>7.0924034822313304</v>
      </c>
    </row>
    <row r="372" spans="1:4" x14ac:dyDescent="0.25">
      <c r="A372" s="21">
        <v>2021.0956284152901</v>
      </c>
      <c r="B372" s="21">
        <v>3.5099764089293202</v>
      </c>
      <c r="C372" s="21">
        <v>9.2459351238964604</v>
      </c>
      <c r="D372" s="21">
        <v>6.6706081161926898</v>
      </c>
    </row>
    <row r="373" spans="1:4" x14ac:dyDescent="0.25">
      <c r="A373" s="21">
        <v>2021.0983606557199</v>
      </c>
      <c r="B373" s="21">
        <v>3.5516458161084699</v>
      </c>
      <c r="C373" s="21">
        <v>9.2705331144980203</v>
      </c>
      <c r="D373" s="21">
        <v>6.8412265709535802</v>
      </c>
    </row>
    <row r="374" spans="1:4" x14ac:dyDescent="0.25">
      <c r="A374" s="21">
        <v>2021.10109289616</v>
      </c>
      <c r="B374" s="21">
        <v>3.3265493126211099</v>
      </c>
      <c r="C374" s="21">
        <v>9.2066605135033797</v>
      </c>
      <c r="D374" s="21">
        <v>6.6233833732293199</v>
      </c>
    </row>
    <row r="375" spans="1:4" x14ac:dyDescent="0.25">
      <c r="A375" s="21">
        <v>2021.1038251366001</v>
      </c>
      <c r="B375" s="21">
        <v>3.4016009339549802</v>
      </c>
      <c r="C375" s="21">
        <v>9.0262541012247492</v>
      </c>
      <c r="D375" s="21">
        <v>6.6897147215374</v>
      </c>
    </row>
    <row r="376" spans="1:4" x14ac:dyDescent="0.25">
      <c r="A376" s="21">
        <v>2021.10655737704</v>
      </c>
      <c r="B376" s="21">
        <v>3.4016009339549802</v>
      </c>
      <c r="C376" s="21">
        <v>8.8307450906880494</v>
      </c>
      <c r="D376" s="21">
        <v>6.6349214210154797</v>
      </c>
    </row>
    <row r="377" spans="1:4" x14ac:dyDescent="0.25">
      <c r="A377" s="21">
        <v>2021.10928961747</v>
      </c>
      <c r="B377" s="21">
        <v>3.4265792340567698</v>
      </c>
      <c r="C377" s="21">
        <v>8.6745106905444196</v>
      </c>
      <c r="D377" s="21">
        <v>6.5831148356891198</v>
      </c>
    </row>
    <row r="378" spans="1:4" x14ac:dyDescent="0.25">
      <c r="A378" s="21">
        <v>2021.1120218579099</v>
      </c>
      <c r="B378" s="21">
        <v>3.57668247672451</v>
      </c>
      <c r="C378" s="21">
        <v>8.4138299957462301</v>
      </c>
      <c r="D378" s="21">
        <v>6.4907775743173</v>
      </c>
    </row>
    <row r="379" spans="1:4" x14ac:dyDescent="0.25">
      <c r="A379" s="21">
        <v>2021.11475409835</v>
      </c>
      <c r="B379" s="21">
        <v>3.6350429909810198</v>
      </c>
      <c r="C379" s="21">
        <v>8.1872457050169807</v>
      </c>
      <c r="D379" s="21">
        <v>6.5616462556650896</v>
      </c>
    </row>
    <row r="380" spans="1:4" x14ac:dyDescent="0.25">
      <c r="A380" s="21">
        <v>2021.1174863387801</v>
      </c>
      <c r="B380" s="21">
        <v>3.6683668446214899</v>
      </c>
      <c r="C380" s="21">
        <v>7.8557861200427199</v>
      </c>
      <c r="D380" s="21">
        <v>6.3296158669003999</v>
      </c>
    </row>
    <row r="381" spans="1:4" x14ac:dyDescent="0.25">
      <c r="A381" s="21">
        <v>2021.1202185792199</v>
      </c>
      <c r="B381" s="21">
        <v>3.71003625180064</v>
      </c>
      <c r="C381" s="21">
        <v>7.6645912744015003</v>
      </c>
      <c r="D381" s="21">
        <v>6.2410651418691598</v>
      </c>
    </row>
    <row r="382" spans="1:4" x14ac:dyDescent="0.25">
      <c r="A382" s="21">
        <v>2021.12295081966</v>
      </c>
      <c r="B382" s="21">
        <v>3.5016308553906401</v>
      </c>
      <c r="C382" s="21">
        <v>7.5459034017936402</v>
      </c>
      <c r="D382" s="21">
        <v>6.1803852819795999</v>
      </c>
    </row>
    <row r="383" spans="1:4" x14ac:dyDescent="0.25">
      <c r="A383" s="21">
        <v>2021.1256830601001</v>
      </c>
      <c r="B383" s="21">
        <v>3.5016308553906401</v>
      </c>
      <c r="C383" s="21">
        <v>7.26105673710821</v>
      </c>
      <c r="D383" s="21">
        <v>5.92223934236885</v>
      </c>
    </row>
    <row r="384" spans="1:4" x14ac:dyDescent="0.25">
      <c r="A384" s="21">
        <v>2021.1284153005299</v>
      </c>
      <c r="B384" s="21">
        <v>3.5099764089293202</v>
      </c>
      <c r="C384" s="21">
        <v>6.6917893862039097</v>
      </c>
      <c r="D384" s="21">
        <v>5.58354092394638</v>
      </c>
    </row>
    <row r="385" spans="1:4" x14ac:dyDescent="0.25">
      <c r="A385" s="21">
        <v>2021.13114754097</v>
      </c>
      <c r="B385" s="21">
        <v>3.56833692318583</v>
      </c>
      <c r="C385" s="21">
        <v>6.3063815921689601</v>
      </c>
      <c r="D385" s="21">
        <v>5.5062848494526797</v>
      </c>
    </row>
    <row r="386" spans="1:4" x14ac:dyDescent="0.25">
      <c r="A386" s="21">
        <v>2021.1338797814101</v>
      </c>
      <c r="B386" s="21">
        <v>3.57668247672451</v>
      </c>
      <c r="C386" s="21">
        <v>6.0072903284063504</v>
      </c>
      <c r="D386" s="21">
        <v>5.3310452075869899</v>
      </c>
    </row>
    <row r="387" spans="1:4" x14ac:dyDescent="0.25">
      <c r="A387" s="21">
        <v>2021.1366120218399</v>
      </c>
      <c r="B387" s="21">
        <v>3.4516158946728099</v>
      </c>
      <c r="C387" s="21">
        <v>5.87867504274067</v>
      </c>
      <c r="D387" s="21">
        <v>5.1919863131929596</v>
      </c>
    </row>
    <row r="388" spans="1:4" x14ac:dyDescent="0.25">
      <c r="A388" s="21">
        <v>2021.13934426228</v>
      </c>
      <c r="B388" s="21">
        <v>3.4182336805180902</v>
      </c>
      <c r="C388" s="21">
        <v>5.7151023327012904</v>
      </c>
      <c r="D388" s="21">
        <v>5.1023588276345704</v>
      </c>
    </row>
    <row r="389" spans="1:4" x14ac:dyDescent="0.25">
      <c r="A389" s="21">
        <v>2021.1420765027201</v>
      </c>
      <c r="B389" s="21">
        <v>3.36821871980026</v>
      </c>
      <c r="C389" s="21">
        <v>5.75265188136094</v>
      </c>
      <c r="D389" s="21">
        <v>5.0561774308792602</v>
      </c>
    </row>
    <row r="390" spans="1:4" x14ac:dyDescent="0.25">
      <c r="A390" s="21">
        <v>2021.14480874316</v>
      </c>
      <c r="B390" s="21">
        <v>3.4099464874936598</v>
      </c>
      <c r="C390" s="21">
        <v>5.9101823436475396</v>
      </c>
      <c r="D390" s="21">
        <v>4.9598664975305402</v>
      </c>
    </row>
    <row r="391" spans="1:4" x14ac:dyDescent="0.25">
      <c r="A391" s="21">
        <v>2021.14754098359</v>
      </c>
      <c r="B391" s="21">
        <v>3.46830700175017</v>
      </c>
      <c r="C391" s="21">
        <v>6.1359025929481499</v>
      </c>
      <c r="D391" s="21">
        <v>4.7726358464276899</v>
      </c>
    </row>
    <row r="392" spans="1:4" x14ac:dyDescent="0.25">
      <c r="A392" s="21">
        <v>2021.1502732240299</v>
      </c>
      <c r="B392" s="21">
        <v>3.25984324482592</v>
      </c>
      <c r="C392" s="21">
        <v>6.4673621779224</v>
      </c>
      <c r="D392" s="21">
        <v>4.5630069185168702</v>
      </c>
    </row>
    <row r="393" spans="1:4" x14ac:dyDescent="0.25">
      <c r="A393" s="21">
        <v>2021.15300546447</v>
      </c>
      <c r="B393" s="21">
        <v>2.9180257128255298</v>
      </c>
      <c r="C393" s="21">
        <v>6.4349938567107596</v>
      </c>
      <c r="D393" s="21">
        <v>4.3734855589792403</v>
      </c>
    </row>
    <row r="394" spans="1:4" x14ac:dyDescent="0.25">
      <c r="A394" s="21">
        <v>2021.1557377049</v>
      </c>
      <c r="B394" s="21">
        <v>3.0430922948772401</v>
      </c>
      <c r="C394" s="21">
        <v>6.1971891119045903</v>
      </c>
      <c r="D394" s="21">
        <v>4.2825217398483399</v>
      </c>
    </row>
    <row r="395" spans="1:4" x14ac:dyDescent="0.25">
      <c r="A395" s="21">
        <v>2021.1584699453399</v>
      </c>
      <c r="B395" s="21">
        <v>2.8763563056463899</v>
      </c>
      <c r="C395" s="21">
        <v>6.06641674379118</v>
      </c>
      <c r="D395" s="21">
        <v>4.2871569513947998</v>
      </c>
    </row>
    <row r="396" spans="1:4" x14ac:dyDescent="0.25">
      <c r="A396" s="21">
        <v>2021.16120218578</v>
      </c>
      <c r="B396" s="21">
        <v>2.9013346057481701</v>
      </c>
      <c r="C396" s="21">
        <v>5.9990879770819499</v>
      </c>
      <c r="D396" s="21">
        <v>4.2737790458482401</v>
      </c>
    </row>
    <row r="397" spans="1:4" x14ac:dyDescent="0.25">
      <c r="A397" s="21">
        <v>2021.1639344262201</v>
      </c>
      <c r="B397" s="21">
        <v>2.8179957913898699</v>
      </c>
      <c r="C397" s="21">
        <v>6.0841114663351901</v>
      </c>
      <c r="D397" s="21">
        <v>4.2397690565498696</v>
      </c>
    </row>
    <row r="398" spans="1:4" x14ac:dyDescent="0.25">
      <c r="A398" s="21">
        <v>2021.1666666666499</v>
      </c>
      <c r="B398" s="21">
        <v>2.5762081808251498</v>
      </c>
      <c r="C398" s="21">
        <v>5.9434147062878298</v>
      </c>
      <c r="D398" s="21">
        <v>4.0762704080732197</v>
      </c>
    </row>
    <row r="399" spans="1:4" x14ac:dyDescent="0.25">
      <c r="A399" s="21">
        <v>2021.16939890709</v>
      </c>
      <c r="B399" s="21">
        <v>2.4594871523121302</v>
      </c>
      <c r="C399" s="21">
        <v>5.6451844628299899</v>
      </c>
      <c r="D399" s="21">
        <v>4.1246786303486296</v>
      </c>
    </row>
    <row r="400" spans="1:4" x14ac:dyDescent="0.25">
      <c r="A400" s="21">
        <v>2021.1721311475301</v>
      </c>
      <c r="B400" s="21">
        <v>2.4678327058508098</v>
      </c>
      <c r="C400" s="21">
        <v>5.4280955644442299</v>
      </c>
      <c r="D400" s="21">
        <v>4.1521762906254596</v>
      </c>
    </row>
    <row r="401" spans="1:4" x14ac:dyDescent="0.25">
      <c r="A401" s="21">
        <v>2021.1748633879599</v>
      </c>
      <c r="B401" s="21">
        <v>2.2010084346700398</v>
      </c>
      <c r="C401" s="21">
        <v>5.3033684652074697</v>
      </c>
      <c r="D401" s="21">
        <v>4.1950837962872898</v>
      </c>
    </row>
    <row r="402" spans="1:4" x14ac:dyDescent="0.25">
      <c r="A402" s="21">
        <v>2021.1775956284</v>
      </c>
      <c r="B402" s="21">
        <v>2.1926628811313602</v>
      </c>
      <c r="C402" s="21">
        <v>5.2999153206167602</v>
      </c>
      <c r="D402" s="21">
        <v>4.2003390789558903</v>
      </c>
    </row>
    <row r="403" spans="1:4" x14ac:dyDescent="0.25">
      <c r="A403" s="21">
        <v>2021.1803278688401</v>
      </c>
      <c r="B403" s="21">
        <v>2.2844056095426</v>
      </c>
      <c r="C403" s="21">
        <v>5.1294363213959402</v>
      </c>
      <c r="D403" s="21">
        <v>4.1917506323152098</v>
      </c>
    </row>
    <row r="404" spans="1:4" x14ac:dyDescent="0.25">
      <c r="A404" s="21">
        <v>2021.1830601092799</v>
      </c>
      <c r="B404" s="21">
        <v>2.3344205702604302</v>
      </c>
      <c r="C404" s="21">
        <v>4.793227529688</v>
      </c>
      <c r="D404" s="21">
        <v>4.08483415050988</v>
      </c>
    </row>
    <row r="405" spans="1:4" x14ac:dyDescent="0.25">
      <c r="A405" s="21">
        <v>2021.18579234971</v>
      </c>
      <c r="B405" s="21">
        <v>2.25936894892655</v>
      </c>
      <c r="C405" s="21">
        <v>4.7328050521601996</v>
      </c>
      <c r="D405" s="21">
        <v>4.0996386399504701</v>
      </c>
    </row>
    <row r="406" spans="1:4" x14ac:dyDescent="0.25">
      <c r="A406" s="21">
        <v>2021.1885245901501</v>
      </c>
      <c r="B406" s="21">
        <v>2.1093240667730702</v>
      </c>
      <c r="C406" s="21">
        <v>4.3396299486390504</v>
      </c>
      <c r="D406" s="21">
        <v>3.9017531384653301</v>
      </c>
    </row>
    <row r="407" spans="1:4" x14ac:dyDescent="0.25">
      <c r="A407" s="21">
        <v>2021.19125683059</v>
      </c>
      <c r="B407" s="21">
        <v>2.25102339538787</v>
      </c>
      <c r="C407" s="21">
        <v>4.1756252178853401</v>
      </c>
      <c r="D407" s="21">
        <v>3.8193545834548099</v>
      </c>
    </row>
    <row r="408" spans="1:4" x14ac:dyDescent="0.25">
      <c r="A408" s="21">
        <v>2021.19398907102</v>
      </c>
      <c r="B408" s="21">
        <v>2.1926628811313602</v>
      </c>
      <c r="C408" s="21">
        <v>4.0832634187363501</v>
      </c>
      <c r="D408" s="21">
        <v>3.4795409914446398</v>
      </c>
    </row>
    <row r="409" spans="1:4" x14ac:dyDescent="0.25">
      <c r="A409" s="21">
        <v>2021.1967213114599</v>
      </c>
      <c r="B409" s="21">
        <v>2.0426179989778701</v>
      </c>
      <c r="C409" s="21">
        <v>3.86401743790285</v>
      </c>
      <c r="D409" s="21">
        <v>3.4547775455862002</v>
      </c>
    </row>
    <row r="410" spans="1:4" x14ac:dyDescent="0.25">
      <c r="A410" s="21">
        <v>2021.1994535519</v>
      </c>
      <c r="B410" s="21">
        <v>1.9842574847213601</v>
      </c>
      <c r="C410" s="21">
        <v>3.81309035271854</v>
      </c>
      <c r="D410" s="21">
        <v>3.5326109292782899</v>
      </c>
    </row>
    <row r="411" spans="1:4" x14ac:dyDescent="0.25">
      <c r="A411" s="21">
        <v>2021.2021857923401</v>
      </c>
      <c r="B411" s="21">
        <v>1.9008603098488099</v>
      </c>
      <c r="C411" s="21">
        <v>3.81956462118564</v>
      </c>
      <c r="D411" s="21">
        <v>3.6348534402020598</v>
      </c>
    </row>
    <row r="412" spans="1:4" x14ac:dyDescent="0.25">
      <c r="A412" s="21">
        <v>2021.2049180327699</v>
      </c>
      <c r="B412" s="21">
        <v>1.7091460205161699</v>
      </c>
      <c r="C412" s="21">
        <v>3.5485244926153099</v>
      </c>
      <c r="D412" s="21">
        <v>3.58177650087557</v>
      </c>
    </row>
    <row r="413" spans="1:4" x14ac:dyDescent="0.25">
      <c r="A413" s="21">
        <v>2021.20765027321</v>
      </c>
      <c r="B413" s="21">
        <v>1.8424997955922999</v>
      </c>
      <c r="C413" s="21">
        <v>3.4030815469581399</v>
      </c>
      <c r="D413" s="21">
        <v>3.4953904076355999</v>
      </c>
    </row>
    <row r="414" spans="1:4" x14ac:dyDescent="0.25">
      <c r="A414" s="21">
        <v>2021.2103825136501</v>
      </c>
      <c r="B414" s="21">
        <v>1.7091460205161699</v>
      </c>
      <c r="C414" s="21">
        <v>3.4471023429610201</v>
      </c>
      <c r="D414" s="21">
        <v>3.61159970603088</v>
      </c>
    </row>
    <row r="415" spans="1:4" x14ac:dyDescent="0.25">
      <c r="A415" s="21">
        <v>2021.2131147540799</v>
      </c>
      <c r="B415" s="21">
        <v>1.8842275632857</v>
      </c>
      <c r="C415" s="21">
        <v>3.2662669310919399</v>
      </c>
      <c r="D415" s="21">
        <v>3.52496798401899</v>
      </c>
    </row>
    <row r="416" spans="1:4" x14ac:dyDescent="0.25">
      <c r="A416" s="21">
        <v>2021.21584699452</v>
      </c>
      <c r="B416" s="21">
        <v>1.8258670490291899</v>
      </c>
      <c r="C416" s="21">
        <v>3.1566424301132501</v>
      </c>
      <c r="D416" s="21">
        <v>3.5351302502027901</v>
      </c>
    </row>
    <row r="417" spans="1:4" x14ac:dyDescent="0.25">
      <c r="A417" s="21">
        <v>2021.2185792349601</v>
      </c>
      <c r="B417" s="21">
        <v>1.7591609812340001</v>
      </c>
      <c r="C417" s="21">
        <v>3.0957879318711301</v>
      </c>
      <c r="D417" s="21">
        <v>3.59917550368352</v>
      </c>
    </row>
    <row r="418" spans="1:4" x14ac:dyDescent="0.25">
      <c r="A418" s="21">
        <v>2021.2213114753999</v>
      </c>
      <c r="B418" s="21">
        <v>1.73412432061796</v>
      </c>
      <c r="C418" s="21">
        <v>3.0793892714700899</v>
      </c>
      <c r="D418" s="21">
        <v>3.70102236539869</v>
      </c>
    </row>
    <row r="419" spans="1:4" x14ac:dyDescent="0.25">
      <c r="A419" s="21">
        <v>2021.22404371583</v>
      </c>
      <c r="B419" s="21">
        <v>1.8675364562083401</v>
      </c>
      <c r="C419" s="21">
        <v>2.9486169033566698</v>
      </c>
      <c r="D419" s="21">
        <v>3.7315032218744899</v>
      </c>
    </row>
    <row r="420" spans="1:4" x14ac:dyDescent="0.25">
      <c r="A420" s="21">
        <v>2021.2267759562701</v>
      </c>
      <c r="B420" s="21">
        <v>1.7675065347726799</v>
      </c>
      <c r="C420" s="21">
        <v>3.0664407345358802</v>
      </c>
      <c r="D420" s="21">
        <v>3.7078367411711999</v>
      </c>
    </row>
    <row r="421" spans="1:4" x14ac:dyDescent="0.25">
      <c r="A421" s="21">
        <v>2021.22950819671</v>
      </c>
      <c r="B421" s="21">
        <v>1.7008004669774901</v>
      </c>
      <c r="C421" s="21">
        <v>2.9572482542715099</v>
      </c>
      <c r="D421" s="21">
        <v>3.9390811594603199</v>
      </c>
    </row>
    <row r="422" spans="1:4" x14ac:dyDescent="0.25">
      <c r="A422" s="21">
        <v>2021.23224043714</v>
      </c>
      <c r="B422" s="21">
        <v>1.51737337066928</v>
      </c>
      <c r="C422" s="21">
        <v>2.9585443164144798</v>
      </c>
      <c r="D422" s="21">
        <v>4.6005932334473503</v>
      </c>
    </row>
    <row r="423" spans="1:4" x14ac:dyDescent="0.25">
      <c r="A423" s="21">
        <v>2021.2349726775799</v>
      </c>
      <c r="B423" s="21">
        <v>1.6424399527209801</v>
      </c>
      <c r="C423" s="21">
        <v>2.9766710596728201</v>
      </c>
      <c r="D423" s="21">
        <v>4.6372219579570402</v>
      </c>
    </row>
    <row r="424" spans="1:4" x14ac:dyDescent="0.25">
      <c r="A424" s="21">
        <v>2021.23770491802</v>
      </c>
      <c r="B424" s="21">
        <v>1.6340943991823</v>
      </c>
      <c r="C424" s="21">
        <v>3.0124925254751802</v>
      </c>
      <c r="D424" s="21">
        <v>4.55683754420948</v>
      </c>
    </row>
    <row r="425" spans="1:4" x14ac:dyDescent="0.25">
      <c r="A425" s="21">
        <v>2021.2404371584601</v>
      </c>
      <c r="B425" s="21">
        <v>1.6174032921049399</v>
      </c>
      <c r="C425" s="21">
        <v>3.01033544302744</v>
      </c>
      <c r="D425" s="21">
        <v>4.2898420687354202</v>
      </c>
    </row>
    <row r="426" spans="1:4" x14ac:dyDescent="0.25">
      <c r="A426" s="21">
        <v>2021.2431693988899</v>
      </c>
      <c r="B426" s="21">
        <v>1.51737337066928</v>
      </c>
      <c r="C426" s="21">
        <v>3.0146496079229199</v>
      </c>
      <c r="D426" s="21">
        <v>4.2867451377644503</v>
      </c>
    </row>
    <row r="427" spans="1:4" x14ac:dyDescent="0.25">
      <c r="A427" s="21">
        <v>2021.24590163933</v>
      </c>
      <c r="B427" s="21">
        <v>1.4923367100532301</v>
      </c>
      <c r="C427" s="21">
        <v>2.8351102581968202</v>
      </c>
      <c r="D427" s="21">
        <v>4.4649353513853303</v>
      </c>
    </row>
    <row r="428" spans="1:4" x14ac:dyDescent="0.25">
      <c r="A428" s="21">
        <v>2021.2486338797701</v>
      </c>
      <c r="B428" s="21">
        <v>1.4757039634901301</v>
      </c>
      <c r="C428" s="21">
        <v>2.6905253117205401</v>
      </c>
      <c r="D428" s="21">
        <v>4.1706657669066303</v>
      </c>
    </row>
    <row r="429" spans="1:4" x14ac:dyDescent="0.25">
      <c r="A429" s="21">
        <v>2021.2513661201999</v>
      </c>
      <c r="B429" s="21">
        <v>1.4339761957967201</v>
      </c>
      <c r="C429" s="21">
        <v>2.60464080216253</v>
      </c>
      <c r="D429" s="21">
        <v>3.5731449936789899</v>
      </c>
    </row>
    <row r="430" spans="1:4" x14ac:dyDescent="0.25">
      <c r="A430" s="21">
        <v>2021.25409836064</v>
      </c>
      <c r="B430" s="21">
        <v>1.45066730287409</v>
      </c>
      <c r="C430" s="21">
        <v>2.58306091431347</v>
      </c>
      <c r="D430" s="21">
        <v>3.6525542352087998</v>
      </c>
    </row>
    <row r="431" spans="1:4" x14ac:dyDescent="0.25">
      <c r="A431" s="21">
        <v>2021.2568306010801</v>
      </c>
      <c r="B431" s="21">
        <v>1.5257189242079601</v>
      </c>
      <c r="C431" s="21">
        <v>2.4842278678212502</v>
      </c>
      <c r="D431" s="21">
        <v>3.7985276296375101</v>
      </c>
    </row>
    <row r="432" spans="1:4" x14ac:dyDescent="0.25">
      <c r="A432" s="21">
        <v>2021.2595628415199</v>
      </c>
      <c r="B432" s="21">
        <v>1.5090278171306</v>
      </c>
      <c r="C432" s="21">
        <v>2.40006841999665</v>
      </c>
      <c r="D432" s="21">
        <v>3.5955922023401601</v>
      </c>
    </row>
    <row r="433" spans="1:4" x14ac:dyDescent="0.25">
      <c r="A433" s="21">
        <v>2021.26229508195</v>
      </c>
      <c r="B433" s="21">
        <v>1.4089978956949401</v>
      </c>
      <c r="C433" s="21">
        <v>2.3897089862245098</v>
      </c>
      <c r="D433" s="21">
        <v>3.5289399944968198</v>
      </c>
    </row>
    <row r="434" spans="1:4" x14ac:dyDescent="0.25">
      <c r="A434" s="21">
        <v>2021.2650273223901</v>
      </c>
      <c r="B434" s="21">
        <v>1.34229182789975</v>
      </c>
      <c r="C434" s="21">
        <v>3.0366615164863</v>
      </c>
      <c r="D434" s="21">
        <v>3.5803706065631098</v>
      </c>
    </row>
    <row r="435" spans="1:4" x14ac:dyDescent="0.25">
      <c r="A435" s="21">
        <v>2021.26775956283</v>
      </c>
      <c r="B435" s="21">
        <v>1.3339462743610599</v>
      </c>
      <c r="C435" s="21">
        <v>3.0137855664942799</v>
      </c>
      <c r="D435" s="21">
        <v>3.8630255780580001</v>
      </c>
    </row>
    <row r="436" spans="1:4" x14ac:dyDescent="0.25">
      <c r="A436" s="21">
        <v>2021.27049180326</v>
      </c>
      <c r="B436" s="21">
        <v>1.51737337066928</v>
      </c>
      <c r="C436" s="21">
        <v>2.9870274723210901</v>
      </c>
      <c r="D436" s="21">
        <v>3.9820633571574602</v>
      </c>
    </row>
    <row r="437" spans="1:4" x14ac:dyDescent="0.25">
      <c r="A437" s="21">
        <v>2021.2732240437001</v>
      </c>
      <c r="B437" s="21">
        <v>1.4423217493353999</v>
      </c>
      <c r="C437" s="21">
        <v>2.97882814212057</v>
      </c>
      <c r="D437" s="21">
        <v>3.86565257743093</v>
      </c>
    </row>
    <row r="438" spans="1:4" x14ac:dyDescent="0.25">
      <c r="A438" s="21">
        <v>2021.27595628414</v>
      </c>
      <c r="B438" s="21">
        <v>1.4089978956949401</v>
      </c>
      <c r="C438" s="21">
        <v>2.98184926599696</v>
      </c>
      <c r="D438" s="21">
        <v>4.0374692744704399</v>
      </c>
    </row>
    <row r="439" spans="1:4" x14ac:dyDescent="0.25">
      <c r="A439" s="21">
        <v>2021.27868852458</v>
      </c>
      <c r="B439" s="21">
        <v>1.5006822635919199</v>
      </c>
      <c r="C439" s="21">
        <v>2.9645865641672602</v>
      </c>
      <c r="D439" s="21">
        <v>4.2823339655605697</v>
      </c>
    </row>
    <row r="440" spans="1:4" x14ac:dyDescent="0.25">
      <c r="A440" s="21">
        <v>2021.2814207650099</v>
      </c>
      <c r="B440" s="21">
        <v>1.60077054554183</v>
      </c>
      <c r="C440" s="21">
        <v>2.9525020686616998</v>
      </c>
      <c r="D440" s="21">
        <v>4.3804442260409502</v>
      </c>
    </row>
    <row r="441" spans="1:4" x14ac:dyDescent="0.25">
      <c r="A441" s="21">
        <v>2021.28415300545</v>
      </c>
      <c r="B441" s="21">
        <v>1.6507855062596599</v>
      </c>
      <c r="C441" s="21">
        <v>2.25419043250128</v>
      </c>
      <c r="D441" s="21">
        <v>4.3120057261918303</v>
      </c>
    </row>
    <row r="442" spans="1:4" x14ac:dyDescent="0.25">
      <c r="A442" s="21">
        <v>2021.2868852458901</v>
      </c>
      <c r="B442" s="21">
        <v>1.5840794384644701</v>
      </c>
      <c r="C442" s="21">
        <v>2.20283132660265</v>
      </c>
      <c r="D442" s="21">
        <v>4.0076144537739102</v>
      </c>
    </row>
    <row r="443" spans="1:4" x14ac:dyDescent="0.25">
      <c r="A443" s="21">
        <v>2021.2896174863199</v>
      </c>
      <c r="B443" s="21">
        <v>1.3756156815402101</v>
      </c>
      <c r="C443" s="21">
        <v>2.1937679549734801</v>
      </c>
      <c r="D443" s="21">
        <v>3.97713003558431</v>
      </c>
    </row>
    <row r="444" spans="1:4" x14ac:dyDescent="0.25">
      <c r="A444" s="21">
        <v>2021.29234972676</v>
      </c>
      <c r="B444" s="21">
        <v>1.45901285641277</v>
      </c>
      <c r="C444" s="21">
        <v>2.1842725626299901</v>
      </c>
      <c r="D444" s="21">
        <v>4.0236527284379697</v>
      </c>
    </row>
    <row r="445" spans="1:4" x14ac:dyDescent="0.25">
      <c r="A445" s="21">
        <v>2021.2950819672001</v>
      </c>
      <c r="B445" s="21">
        <v>1.40065234215626</v>
      </c>
      <c r="C445" s="21">
        <v>2.19937818201194</v>
      </c>
      <c r="D445" s="21">
        <v>3.7054812824666898</v>
      </c>
    </row>
    <row r="446" spans="1:4" x14ac:dyDescent="0.25">
      <c r="A446" s="21">
        <v>2021.2978142076299</v>
      </c>
      <c r="B446" s="21">
        <v>1.4089978956949401</v>
      </c>
      <c r="C446" s="21">
        <v>2.2097376157840798</v>
      </c>
      <c r="D446" s="21">
        <v>3.67943789437102</v>
      </c>
    </row>
    <row r="447" spans="1:4" x14ac:dyDescent="0.25">
      <c r="A447" s="21">
        <v>2021.30054644807</v>
      </c>
      <c r="B447" s="21">
        <v>1.34229182789975</v>
      </c>
      <c r="C447" s="21">
        <v>2.2118946982318199</v>
      </c>
      <c r="D447" s="21">
        <v>3.55806627335626</v>
      </c>
    </row>
    <row r="448" spans="1:4" x14ac:dyDescent="0.25">
      <c r="A448" s="21">
        <v>2021.3032786885101</v>
      </c>
      <c r="B448" s="21">
        <v>1.28393131364324</v>
      </c>
      <c r="C448" s="21">
        <v>2.16182863335229</v>
      </c>
      <c r="D448" s="21">
        <v>3.5829392299979701</v>
      </c>
    </row>
    <row r="449" spans="1:4" x14ac:dyDescent="0.25">
      <c r="A449" s="21">
        <v>2021.3060109289499</v>
      </c>
      <c r="B449" s="21">
        <v>1.3589829349771101</v>
      </c>
      <c r="C449" s="21">
        <v>2.1877257072207001</v>
      </c>
      <c r="D449" s="21">
        <v>3.59812998180375</v>
      </c>
    </row>
    <row r="450" spans="1:4" x14ac:dyDescent="0.25">
      <c r="A450" s="21">
        <v>2021.30874316938</v>
      </c>
      <c r="B450" s="21">
        <v>1.3756156815402101</v>
      </c>
      <c r="C450" s="21">
        <v>2.1501761585610502</v>
      </c>
      <c r="D450" s="21">
        <v>3.5778497623837202</v>
      </c>
    </row>
    <row r="451" spans="1:4" x14ac:dyDescent="0.25">
      <c r="A451" s="21">
        <v>2021.3114754098201</v>
      </c>
      <c r="B451" s="21">
        <v>1.29227686718192</v>
      </c>
      <c r="C451" s="21">
        <v>2.1726200878387498</v>
      </c>
      <c r="D451" s="21">
        <v>3.60687350915379</v>
      </c>
    </row>
    <row r="452" spans="1:4" x14ac:dyDescent="0.25">
      <c r="A452" s="21">
        <v>2021.31420765026</v>
      </c>
      <c r="B452" s="21">
        <v>1.28393131364324</v>
      </c>
      <c r="C452" s="21">
        <v>2.1531972824374401</v>
      </c>
      <c r="D452" s="21">
        <v>3.5984221698434902</v>
      </c>
    </row>
    <row r="453" spans="1:4" x14ac:dyDescent="0.25">
      <c r="A453" s="21">
        <v>2021.31693989069</v>
      </c>
      <c r="B453" s="21">
        <v>1.2088796923093601</v>
      </c>
      <c r="C453" s="21">
        <v>2.1497441378467301</v>
      </c>
      <c r="D453" s="21">
        <v>3.6139216671284999</v>
      </c>
    </row>
    <row r="454" spans="1:4" x14ac:dyDescent="0.25">
      <c r="A454" s="21">
        <v>2021.3196721311299</v>
      </c>
      <c r="B454" s="21">
        <v>1.2422619064640901</v>
      </c>
      <c r="C454" s="21">
        <v>2.0699018760414898</v>
      </c>
      <c r="D454" s="21">
        <v>3.6301526869862601</v>
      </c>
    </row>
    <row r="455" spans="1:4" x14ac:dyDescent="0.25">
      <c r="A455" s="21">
        <v>2021.32240437157</v>
      </c>
      <c r="B455" s="21">
        <v>1.14217362451417</v>
      </c>
      <c r="C455" s="21">
        <v>2.11651177520644</v>
      </c>
      <c r="D455" s="21">
        <v>3.5158698968177799</v>
      </c>
    </row>
    <row r="456" spans="1:4" x14ac:dyDescent="0.25">
      <c r="A456" s="21">
        <v>2021.3251366120101</v>
      </c>
      <c r="B456" s="21">
        <v>1.2172252458480399</v>
      </c>
      <c r="C456" s="21">
        <v>2.0763761445086</v>
      </c>
      <c r="D456" s="21">
        <v>3.5095115071752598</v>
      </c>
    </row>
    <row r="457" spans="1:4" x14ac:dyDescent="0.25">
      <c r="A457" s="21">
        <v>2021.3278688524399</v>
      </c>
      <c r="B457" s="21">
        <v>1.2755857601045499</v>
      </c>
      <c r="C457" s="21">
        <v>2.0612705251266501</v>
      </c>
      <c r="D457" s="21">
        <v>3.46003401930178</v>
      </c>
    </row>
    <row r="458" spans="1:4" x14ac:dyDescent="0.25">
      <c r="A458" s="21">
        <v>2021.33060109288</v>
      </c>
      <c r="B458" s="21">
        <v>1.2672402065658701</v>
      </c>
      <c r="C458" s="21">
        <v>2.0509110913545099</v>
      </c>
      <c r="D458" s="21">
        <v>3.38164618129696</v>
      </c>
    </row>
    <row r="459" spans="1:4" x14ac:dyDescent="0.25">
      <c r="A459" s="21">
        <v>2021.3333333333201</v>
      </c>
      <c r="B459" s="21">
        <v>1.20053413877068</v>
      </c>
      <c r="C459" s="21">
        <v>2.07335502063221</v>
      </c>
      <c r="D459" s="21">
        <v>3.3393327836748399</v>
      </c>
    </row>
    <row r="460" spans="1:4" x14ac:dyDescent="0.25">
      <c r="A460" s="21">
        <v>2021.3360655737499</v>
      </c>
      <c r="B460" s="21">
        <v>1.23391635292541</v>
      </c>
      <c r="C460" s="21">
        <v>2.0759441237942702</v>
      </c>
      <c r="D460" s="21">
        <v>3.20531414300059</v>
      </c>
    </row>
    <row r="461" spans="1:4" x14ac:dyDescent="0.25">
      <c r="A461" s="21">
        <v>2021.33879781419</v>
      </c>
      <c r="B461" s="21">
        <v>1.22557079938672</v>
      </c>
      <c r="C461" s="21">
        <v>2.1765052531437901</v>
      </c>
      <c r="D461" s="21">
        <v>3.1326151082206302</v>
      </c>
    </row>
    <row r="462" spans="1:4" x14ac:dyDescent="0.25">
      <c r="A462" s="21">
        <v>2021.3415300546301</v>
      </c>
      <c r="B462" s="21">
        <v>1.35063738143843</v>
      </c>
      <c r="C462" s="21">
        <v>2.1018381765388101</v>
      </c>
      <c r="D462" s="21">
        <v>3.1177928767687</v>
      </c>
    </row>
    <row r="463" spans="1:4" x14ac:dyDescent="0.25">
      <c r="A463" s="21">
        <v>2021.3442622950699</v>
      </c>
      <c r="B463" s="21">
        <v>1.2755857601045499</v>
      </c>
      <c r="C463" s="21">
        <v>2.0716269377749099</v>
      </c>
      <c r="D463" s="21">
        <v>3.0651666301258298</v>
      </c>
    </row>
    <row r="464" spans="1:4" x14ac:dyDescent="0.25">
      <c r="A464" s="21">
        <v>2021.3469945355</v>
      </c>
      <c r="B464" s="21">
        <v>1.2422619064640901</v>
      </c>
      <c r="C464" s="21">
        <v>2.0750800823656301</v>
      </c>
      <c r="D464" s="21">
        <v>2.96532695821239</v>
      </c>
    </row>
    <row r="465" spans="1:4" x14ac:dyDescent="0.25">
      <c r="A465" s="21">
        <v>2021.3497267759401</v>
      </c>
      <c r="B465" s="21">
        <v>1.3089679742592799</v>
      </c>
      <c r="C465" s="21">
        <v>2.0319203066675202</v>
      </c>
      <c r="D465" s="21">
        <v>2.9644402049874601</v>
      </c>
    </row>
    <row r="466" spans="1:4" x14ac:dyDescent="0.25">
      <c r="A466" s="21">
        <v>2021.35245901638</v>
      </c>
      <c r="B466" s="21">
        <v>1.3089679742592799</v>
      </c>
      <c r="C466" s="21">
        <v>1.9891955728076101</v>
      </c>
      <c r="D466" s="21">
        <v>2.9699444678331299</v>
      </c>
    </row>
    <row r="467" spans="1:4" x14ac:dyDescent="0.25">
      <c r="A467" s="21">
        <v>2021.35519125681</v>
      </c>
      <c r="B467" s="21">
        <v>1.3256007208223799</v>
      </c>
      <c r="C467" s="21">
        <v>1.9512140034336301</v>
      </c>
      <c r="D467" s="21">
        <v>2.93956129269296</v>
      </c>
    </row>
    <row r="468" spans="1:4" x14ac:dyDescent="0.25">
      <c r="A468" s="21">
        <v>2021.3579234972501</v>
      </c>
      <c r="B468" s="21">
        <v>1.4423217493353999</v>
      </c>
      <c r="C468" s="21">
        <v>1.8627373695896801</v>
      </c>
      <c r="D468" s="21">
        <v>2.9190109505684099</v>
      </c>
    </row>
    <row r="469" spans="1:4" x14ac:dyDescent="0.25">
      <c r="A469" s="21">
        <v>2021.36065573769</v>
      </c>
      <c r="B469" s="21">
        <v>1.3589829349771101</v>
      </c>
      <c r="C469" s="21">
        <v>1.8907915259058301</v>
      </c>
      <c r="D469" s="21">
        <v>2.7477651854289098</v>
      </c>
    </row>
    <row r="470" spans="1:4" x14ac:dyDescent="0.25">
      <c r="A470" s="21">
        <v>2021.36338797813</v>
      </c>
      <c r="B470" s="21">
        <v>1.28393131364324</v>
      </c>
      <c r="C470" s="21">
        <v>1.89640175294429</v>
      </c>
      <c r="D470" s="21">
        <v>2.61398799906264</v>
      </c>
    </row>
    <row r="471" spans="1:4" x14ac:dyDescent="0.25">
      <c r="A471" s="21">
        <v>2021.3661202185599</v>
      </c>
      <c r="B471" s="21">
        <v>1.1922469457462599</v>
      </c>
      <c r="C471" s="21">
        <v>1.85453803938915</v>
      </c>
      <c r="D471" s="21">
        <v>2.4955605022375198</v>
      </c>
    </row>
    <row r="472" spans="1:4" x14ac:dyDescent="0.25">
      <c r="A472" s="21">
        <v>2021.368852459</v>
      </c>
      <c r="B472" s="21">
        <v>1.0421437030785099</v>
      </c>
      <c r="C472" s="21">
        <v>1.7949796032900001</v>
      </c>
      <c r="D472" s="21">
        <v>2.39166045652075</v>
      </c>
    </row>
    <row r="473" spans="1:4" x14ac:dyDescent="0.25">
      <c r="A473" s="21">
        <v>2021.3715846994401</v>
      </c>
      <c r="B473" s="21">
        <v>1.1255408779510701</v>
      </c>
      <c r="C473" s="21">
        <v>1.80749611950988</v>
      </c>
      <c r="D473" s="21">
        <v>2.3173802912547599</v>
      </c>
    </row>
    <row r="474" spans="1:4" x14ac:dyDescent="0.25">
      <c r="A474" s="21">
        <v>2021.3743169398699</v>
      </c>
      <c r="B474" s="21">
        <v>1.02545259600115</v>
      </c>
      <c r="C474" s="21">
        <v>1.80102185104278</v>
      </c>
      <c r="D474" s="21">
        <v>2.18048175430655</v>
      </c>
    </row>
    <row r="475" spans="1:4" x14ac:dyDescent="0.25">
      <c r="A475" s="21">
        <v>2021.37704918031</v>
      </c>
      <c r="B475" s="21">
        <v>0.78372334595068205</v>
      </c>
      <c r="C475" s="21">
        <v>1.83813937898811</v>
      </c>
      <c r="D475" s="21">
        <v>2.0707695659274199</v>
      </c>
    </row>
    <row r="476" spans="1:4" x14ac:dyDescent="0.25">
      <c r="A476" s="21">
        <v>2021.3797814207501</v>
      </c>
      <c r="B476" s="21">
        <v>0.78372334595068205</v>
      </c>
      <c r="C476" s="21">
        <v>1.75311588973486</v>
      </c>
      <c r="D476" s="21">
        <v>2.0269027193036302</v>
      </c>
    </row>
    <row r="477" spans="1:4" x14ac:dyDescent="0.25">
      <c r="A477" s="21">
        <v>2021.3825136611899</v>
      </c>
      <c r="B477" s="21">
        <v>0.82539275312983096</v>
      </c>
      <c r="C477" s="21">
        <v>1.6931254329213901</v>
      </c>
      <c r="D477" s="21">
        <v>1.95326763944403</v>
      </c>
    </row>
    <row r="478" spans="1:4" x14ac:dyDescent="0.25">
      <c r="A478" s="21">
        <v>2021.38524590162</v>
      </c>
      <c r="B478" s="21">
        <v>0.83373830666851201</v>
      </c>
      <c r="C478" s="21">
        <v>1.6728385860914301</v>
      </c>
      <c r="D478" s="21">
        <v>1.9123642856674099</v>
      </c>
    </row>
    <row r="479" spans="1:4" x14ac:dyDescent="0.25">
      <c r="A479" s="21">
        <v>2021.3879781420601</v>
      </c>
      <c r="B479" s="21">
        <v>0.89209882092502202</v>
      </c>
      <c r="C479" s="21">
        <v>1.6724065653771001</v>
      </c>
      <c r="D479" s="21">
        <v>1.88180419568584</v>
      </c>
    </row>
    <row r="480" spans="1:4" x14ac:dyDescent="0.25">
      <c r="A480" s="21">
        <v>2021.3907103824999</v>
      </c>
      <c r="B480" s="21">
        <v>0.83373830666851201</v>
      </c>
      <c r="C480" s="21">
        <v>1.63658509957475</v>
      </c>
      <c r="D480" s="21">
        <v>1.8498762988877899</v>
      </c>
    </row>
    <row r="481" spans="1:4" x14ac:dyDescent="0.25">
      <c r="A481" s="21">
        <v>2021.39344262293</v>
      </c>
      <c r="B481" s="21">
        <v>0.85037105323161699</v>
      </c>
      <c r="C481" s="21">
        <v>1.6534188018139899</v>
      </c>
      <c r="D481" s="21">
        <v>1.7062969001589099</v>
      </c>
    </row>
    <row r="482" spans="1:4" x14ac:dyDescent="0.25">
      <c r="A482" s="21">
        <v>2021.3961748633701</v>
      </c>
      <c r="B482" s="21">
        <v>0.81704719959115002</v>
      </c>
      <c r="C482" s="21">
        <v>1.59040722112413</v>
      </c>
      <c r="D482" s="21">
        <v>1.6797966723547799</v>
      </c>
    </row>
    <row r="483" spans="1:4" x14ac:dyDescent="0.25">
      <c r="A483" s="21">
        <v>2021.39890710381</v>
      </c>
      <c r="B483" s="21">
        <v>0.76703223887331995</v>
      </c>
      <c r="C483" s="21">
        <v>1.7216085888279899</v>
      </c>
      <c r="D483" s="21">
        <v>1.6637716715392701</v>
      </c>
    </row>
    <row r="484" spans="1:4" x14ac:dyDescent="0.25">
      <c r="A484" s="21">
        <v>2021.40163934425</v>
      </c>
      <c r="B484" s="21">
        <v>0.73365002471859597</v>
      </c>
      <c r="C484" s="21">
        <v>2.0090473777993698</v>
      </c>
      <c r="D484" s="21">
        <v>1.62690194153399</v>
      </c>
    </row>
    <row r="485" spans="1:4" x14ac:dyDescent="0.25">
      <c r="A485" s="21">
        <v>2021.4043715846799</v>
      </c>
      <c r="B485" s="21">
        <v>0.75868668533463901</v>
      </c>
      <c r="C485" s="21">
        <v>1.9900565931123799</v>
      </c>
      <c r="D485" s="21">
        <v>1.56579294737448</v>
      </c>
    </row>
    <row r="486" spans="1:4" x14ac:dyDescent="0.25">
      <c r="A486" s="21">
        <v>2021.40710382512</v>
      </c>
      <c r="B486" s="21">
        <v>0.65865676389897998</v>
      </c>
      <c r="C486" s="21">
        <v>1.9287730952798099</v>
      </c>
      <c r="D486" s="21">
        <v>1.51892577496978</v>
      </c>
    </row>
    <row r="487" spans="1:4" x14ac:dyDescent="0.25">
      <c r="A487" s="21">
        <v>2021.4098360655601</v>
      </c>
      <c r="B487" s="21">
        <v>0.65031121036029904</v>
      </c>
      <c r="C487" s="21">
        <v>1.9007189389636501</v>
      </c>
      <c r="D487" s="21">
        <v>1.48583464616814</v>
      </c>
    </row>
    <row r="488" spans="1:4" x14ac:dyDescent="0.25">
      <c r="A488" s="21">
        <v>2021.4125683059899</v>
      </c>
      <c r="B488" s="21">
        <v>0.58360514256510698</v>
      </c>
      <c r="C488" s="21">
        <v>1.77339971544095</v>
      </c>
      <c r="D488" s="21">
        <v>1.5311496255056301</v>
      </c>
    </row>
    <row r="489" spans="1:4" x14ac:dyDescent="0.25">
      <c r="A489" s="21">
        <v>2021.41530054643</v>
      </c>
      <c r="B489" s="21">
        <v>0.55028128892463901</v>
      </c>
      <c r="C489" s="21">
        <v>1.77987398390805</v>
      </c>
      <c r="D489" s="21">
        <v>1.37456617210913</v>
      </c>
    </row>
    <row r="490" spans="1:4" x14ac:dyDescent="0.25">
      <c r="A490" s="21">
        <v>2021.4180327868701</v>
      </c>
      <c r="B490" s="21">
        <v>0.56691403548774499</v>
      </c>
      <c r="C490" s="21">
        <v>1.59989959234374</v>
      </c>
      <c r="D490" s="21">
        <v>1.2598482083731299</v>
      </c>
    </row>
    <row r="491" spans="1:4" x14ac:dyDescent="0.25">
      <c r="A491" s="21">
        <v>2021.4207650273099</v>
      </c>
      <c r="B491" s="21">
        <v>0.55028128892463901</v>
      </c>
      <c r="C491" s="21">
        <v>1.28052450287505</v>
      </c>
      <c r="D491" s="21">
        <v>1.1535698797189899</v>
      </c>
    </row>
    <row r="492" spans="1:4" x14ac:dyDescent="0.25">
      <c r="A492" s="21">
        <v>2021.42349726774</v>
      </c>
      <c r="B492" s="21">
        <v>0.491920774668129</v>
      </c>
      <c r="C492" s="21">
        <v>1.25549147043528</v>
      </c>
      <c r="D492" s="21">
        <v>1.2027944183949499</v>
      </c>
    </row>
    <row r="493" spans="1:4" x14ac:dyDescent="0.25">
      <c r="A493" s="21">
        <v>2021.4262295081801</v>
      </c>
      <c r="B493" s="21">
        <v>0.50855352123123398</v>
      </c>
      <c r="C493" s="21">
        <v>1.26930404879814</v>
      </c>
      <c r="D493" s="21">
        <v>1.18036454271726</v>
      </c>
    </row>
    <row r="494" spans="1:4" x14ac:dyDescent="0.25">
      <c r="A494" s="21">
        <v>2021.4289617486199</v>
      </c>
      <c r="B494" s="21">
        <v>0.491920774668129</v>
      </c>
      <c r="C494" s="21">
        <v>1.3232522578588299</v>
      </c>
      <c r="D494" s="21">
        <v>1.16433888144609</v>
      </c>
    </row>
    <row r="495" spans="1:4" x14ac:dyDescent="0.25">
      <c r="A495" s="21">
        <v>2021.43169398905</v>
      </c>
      <c r="B495" s="21">
        <v>0.50020796769255305</v>
      </c>
      <c r="C495" s="21">
        <v>1.40180147864497</v>
      </c>
      <c r="D495" s="21">
        <v>1.09720783964309</v>
      </c>
    </row>
    <row r="496" spans="1:4" x14ac:dyDescent="0.25">
      <c r="A496" s="21">
        <v>2021.4344262294901</v>
      </c>
      <c r="B496" s="21">
        <v>0.55028128892463901</v>
      </c>
      <c r="C496" s="21">
        <v>1.29045191593287</v>
      </c>
      <c r="D496" s="21">
        <v>1.07048817026419</v>
      </c>
    </row>
    <row r="497" spans="1:4" x14ac:dyDescent="0.25">
      <c r="A497" s="21">
        <v>2021.43715846993</v>
      </c>
      <c r="B497" s="21"/>
      <c r="C497" s="21"/>
      <c r="D497" s="21"/>
    </row>
    <row r="498" spans="1:4" x14ac:dyDescent="0.25">
      <c r="A498" s="21">
        <v>2021.43989071037</v>
      </c>
      <c r="B498" s="21"/>
      <c r="C498" s="21"/>
      <c r="D498" s="21"/>
    </row>
    <row r="499" spans="1:4" x14ac:dyDescent="0.25">
      <c r="A499" s="21">
        <v>2021.4426229507999</v>
      </c>
      <c r="B499" s="21"/>
      <c r="C499" s="21"/>
      <c r="D499" s="21"/>
    </row>
    <row r="500" spans="1:4" x14ac:dyDescent="0.25">
      <c r="A500" s="23">
        <v>2021.44535519124</v>
      </c>
      <c r="B500" s="23"/>
      <c r="C500" s="23"/>
      <c r="D500" s="23"/>
    </row>
  </sheetData>
  <mergeCells count="2">
    <mergeCell ref="A1:D1"/>
    <mergeCell ref="F1:G1"/>
  </mergeCells>
  <pageMargins left="0.7" right="0.7" top="0.75" bottom="0.75" header="0.3" footer="0.3"/>
  <pageSetup paperSize="9" orientation="portrait" horizontalDpi="300" verticalDpi="300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A1:F9"/>
  <sheetViews>
    <sheetView workbookViewId="0">
      <selection sqref="A1:C1"/>
    </sheetView>
  </sheetViews>
  <sheetFormatPr defaultRowHeight="15" x14ac:dyDescent="0.25"/>
  <cols>
    <col min="1" max="1" width="8.140625" customWidth="1"/>
    <col min="2" max="2" width="18.42578125" customWidth="1"/>
    <col min="3" max="3" width="11.7109375" customWidth="1"/>
    <col min="5" max="5" width="12.7109375" customWidth="1"/>
    <col min="6" max="6" width="9.7109375" customWidth="1"/>
  </cols>
  <sheetData>
    <row r="1" spans="1:6" ht="15.75" x14ac:dyDescent="0.25">
      <c r="A1" s="190" t="s">
        <v>52</v>
      </c>
      <c r="B1" s="191"/>
      <c r="C1" s="191"/>
      <c r="E1" s="190" t="s">
        <v>53</v>
      </c>
      <c r="F1" s="191"/>
    </row>
    <row r="2" spans="1:6" x14ac:dyDescent="0.25">
      <c r="A2" s="9" t="s">
        <v>51</v>
      </c>
      <c r="B2" s="9" t="s">
        <v>164</v>
      </c>
      <c r="C2" s="9" t="s">
        <v>165</v>
      </c>
      <c r="E2" s="16" t="s">
        <v>54</v>
      </c>
      <c r="F2" s="10" t="s">
        <v>36</v>
      </c>
    </row>
    <row r="3" spans="1:6" x14ac:dyDescent="0.25">
      <c r="A3" s="151">
        <v>2019</v>
      </c>
      <c r="B3" s="151">
        <v>1.71885942324253</v>
      </c>
      <c r="C3" s="151">
        <v>1.6620212731475601</v>
      </c>
      <c r="E3" s="16" t="s">
        <v>55</v>
      </c>
      <c r="F3" s="11"/>
    </row>
    <row r="4" spans="1:6" x14ac:dyDescent="0.25">
      <c r="A4" s="150">
        <v>2020</v>
      </c>
      <c r="B4" s="150">
        <v>-4.2609563348403503</v>
      </c>
      <c r="C4" s="150">
        <v>1.0868357182628301</v>
      </c>
      <c r="E4" s="16" t="s">
        <v>56</v>
      </c>
      <c r="F4" s="11" t="s">
        <v>145</v>
      </c>
    </row>
    <row r="5" spans="1:6" x14ac:dyDescent="0.25">
      <c r="A5" s="150">
        <v>2021</v>
      </c>
      <c r="B5" s="150">
        <v>-5.9407561937704596</v>
      </c>
      <c r="C5" s="150">
        <v>0.119275086184049</v>
      </c>
      <c r="E5" s="16" t="s">
        <v>58</v>
      </c>
      <c r="F5" s="12"/>
    </row>
    <row r="6" spans="1:6" x14ac:dyDescent="0.25">
      <c r="A6" s="150">
        <v>2022</v>
      </c>
      <c r="B6" s="150">
        <v>-1.54259617326223</v>
      </c>
      <c r="C6" s="150">
        <v>5.8948568642938098E-2</v>
      </c>
    </row>
    <row r="7" spans="1:6" x14ac:dyDescent="0.25">
      <c r="A7" s="150">
        <v>2023</v>
      </c>
      <c r="B7" s="150">
        <v>-1.32724414975314</v>
      </c>
      <c r="C7" s="150">
        <v>4.3946647402098499E-2</v>
      </c>
      <c r="E7" s="17" t="str">
        <f>HYPERLINK("#'OVERZICHT'!A1", "Link naar overzicht")</f>
        <v>Link naar overzicht</v>
      </c>
    </row>
    <row r="8" spans="1:6" x14ac:dyDescent="0.25">
      <c r="A8" s="150">
        <v>2024</v>
      </c>
      <c r="B8" s="150">
        <v>-0.82285739685377601</v>
      </c>
      <c r="C8" s="150">
        <v>5.6328533731144999E-2</v>
      </c>
    </row>
    <row r="9" spans="1:6" x14ac:dyDescent="0.25">
      <c r="A9" s="152">
        <v>2025</v>
      </c>
      <c r="B9" s="152">
        <v>-0.80680333278054805</v>
      </c>
      <c r="C9" s="152">
        <v>0.102838237110339</v>
      </c>
    </row>
  </sheetData>
  <mergeCells count="2">
    <mergeCell ref="A1:C1"/>
    <mergeCell ref="E1:F1"/>
  </mergeCells>
  <pageMargins left="0.7" right="0.7" top="0.75" bottom="0.75" header="0.3" footer="0.3"/>
  <pageSetup paperSize="9" orientation="portrait" horizontalDpi="300" verticalDpi="300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dimension ref="A1:F9"/>
  <sheetViews>
    <sheetView workbookViewId="0">
      <selection sqref="A1:C1"/>
    </sheetView>
  </sheetViews>
  <sheetFormatPr defaultRowHeight="15" x14ac:dyDescent="0.25"/>
  <cols>
    <col min="1" max="1" width="7.85546875" customWidth="1"/>
    <col min="2" max="2" width="15.7109375" customWidth="1"/>
    <col min="3" max="3" width="11.7109375" customWidth="1"/>
    <col min="5" max="5" width="12.7109375" customWidth="1"/>
    <col min="6" max="6" width="10.7109375" customWidth="1"/>
  </cols>
  <sheetData>
    <row r="1" spans="1:6" ht="15.75" x14ac:dyDescent="0.25">
      <c r="A1" s="190" t="s">
        <v>52</v>
      </c>
      <c r="B1" s="191"/>
      <c r="C1" s="191"/>
      <c r="E1" s="190" t="s">
        <v>53</v>
      </c>
      <c r="F1" s="191"/>
    </row>
    <row r="2" spans="1:6" x14ac:dyDescent="0.25">
      <c r="A2" s="9" t="s">
        <v>51</v>
      </c>
      <c r="B2" s="9" t="s">
        <v>164</v>
      </c>
      <c r="C2" s="9" t="s">
        <v>165</v>
      </c>
      <c r="E2" s="16" t="s">
        <v>54</v>
      </c>
      <c r="F2" s="10" t="s">
        <v>38</v>
      </c>
    </row>
    <row r="3" spans="1:6" x14ac:dyDescent="0.25">
      <c r="A3" s="154">
        <v>2019</v>
      </c>
      <c r="B3" s="154">
        <v>48.709862035695402</v>
      </c>
      <c r="C3" s="154">
        <v>48.844690802022498</v>
      </c>
      <c r="E3" s="16" t="s">
        <v>55</v>
      </c>
      <c r="F3" s="11"/>
    </row>
    <row r="4" spans="1:6" x14ac:dyDescent="0.25">
      <c r="A4" s="153">
        <v>2020</v>
      </c>
      <c r="B4" s="153">
        <v>54.475041439378103</v>
      </c>
      <c r="C4" s="153">
        <v>46.313524584956397</v>
      </c>
      <c r="E4" s="16" t="s">
        <v>56</v>
      </c>
      <c r="F4" s="11" t="s">
        <v>145</v>
      </c>
    </row>
    <row r="5" spans="1:6" x14ac:dyDescent="0.25">
      <c r="A5" s="153">
        <v>2021</v>
      </c>
      <c r="B5" s="153">
        <v>57.9960448262567</v>
      </c>
      <c r="C5" s="153">
        <v>45.170036421944197</v>
      </c>
      <c r="E5" s="16" t="s">
        <v>58</v>
      </c>
      <c r="F5" s="12"/>
    </row>
    <row r="6" spans="1:6" x14ac:dyDescent="0.25">
      <c r="A6" s="153">
        <v>2022</v>
      </c>
      <c r="B6" s="153">
        <v>56.311076755386303</v>
      </c>
      <c r="C6" s="153">
        <v>43.986287164932897</v>
      </c>
    </row>
    <row r="7" spans="1:6" x14ac:dyDescent="0.25">
      <c r="A7" s="153">
        <v>2023</v>
      </c>
      <c r="B7" s="153">
        <v>55.442400387364899</v>
      </c>
      <c r="C7" s="153">
        <v>43.127594966200697</v>
      </c>
      <c r="E7" s="17" t="str">
        <f>HYPERLINK("#'OVERZICHT'!A1", "Link naar overzicht")</f>
        <v>Link naar overzicht</v>
      </c>
    </row>
    <row r="8" spans="1:6" x14ac:dyDescent="0.25">
      <c r="A8" s="153">
        <v>2024</v>
      </c>
      <c r="B8" s="153">
        <v>54.313886222438001</v>
      </c>
      <c r="C8" s="153">
        <v>42.062462942953999</v>
      </c>
    </row>
    <row r="9" spans="1:6" x14ac:dyDescent="0.25">
      <c r="A9" s="155">
        <v>2025</v>
      </c>
      <c r="B9" s="155">
        <v>53.439122029766096</v>
      </c>
      <c r="C9" s="155">
        <v>40.802158107215099</v>
      </c>
    </row>
  </sheetData>
  <mergeCells count="2">
    <mergeCell ref="A1:C1"/>
    <mergeCell ref="E1:F1"/>
  </mergeCells>
  <pageMargins left="0.7" right="0.7" top="0.75" bottom="0.75" header="0.3" footer="0.3"/>
  <pageSetup paperSize="9" orientation="portrait" horizontalDpi="300" verticalDpi="300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dimension ref="A1:F62"/>
  <sheetViews>
    <sheetView workbookViewId="0">
      <selection sqref="A1:C1"/>
    </sheetView>
  </sheetViews>
  <sheetFormatPr defaultRowHeight="15" x14ac:dyDescent="0.25"/>
  <cols>
    <col min="1" max="1" width="7.7109375" customWidth="1"/>
    <col min="2" max="2" width="21.7109375" customWidth="1"/>
    <col min="3" max="3" width="40.7109375" customWidth="1"/>
    <col min="5" max="5" width="12.7109375" customWidth="1"/>
    <col min="6" max="6" width="30.7109375" customWidth="1"/>
  </cols>
  <sheetData>
    <row r="1" spans="1:6" ht="15.75" x14ac:dyDescent="0.25">
      <c r="A1" s="190" t="s">
        <v>52</v>
      </c>
      <c r="B1" s="191"/>
      <c r="C1" s="191"/>
      <c r="E1" s="190" t="s">
        <v>53</v>
      </c>
      <c r="F1" s="191"/>
    </row>
    <row r="2" spans="1:6" x14ac:dyDescent="0.25">
      <c r="A2" s="9" t="s">
        <v>51</v>
      </c>
      <c r="B2" s="9" t="s">
        <v>175</v>
      </c>
      <c r="C2" s="9" t="s">
        <v>176</v>
      </c>
      <c r="E2" s="16" t="s">
        <v>54</v>
      </c>
      <c r="F2" s="10" t="s">
        <v>44</v>
      </c>
    </row>
    <row r="3" spans="1:6" x14ac:dyDescent="0.25">
      <c r="A3" s="163">
        <v>2008</v>
      </c>
      <c r="B3" s="163">
        <v>0.31891397009804501</v>
      </c>
      <c r="C3" s="163">
        <v>729.39963249495497</v>
      </c>
      <c r="E3" s="16" t="s">
        <v>55</v>
      </c>
      <c r="F3" s="11"/>
    </row>
    <row r="4" spans="1:6" x14ac:dyDescent="0.25">
      <c r="A4" s="162">
        <v>2008.25</v>
      </c>
      <c r="B4" s="162">
        <v>0.49258683072310699</v>
      </c>
      <c r="C4" s="162">
        <v>732.99255902796699</v>
      </c>
      <c r="E4" s="16" t="s">
        <v>56</v>
      </c>
      <c r="F4" s="11" t="s">
        <v>122</v>
      </c>
    </row>
    <row r="5" spans="1:6" x14ac:dyDescent="0.25">
      <c r="A5" s="162">
        <v>2008.5</v>
      </c>
      <c r="B5" s="162">
        <v>-0.12214803124414</v>
      </c>
      <c r="C5" s="162">
        <v>732.097223047949</v>
      </c>
      <c r="E5" s="16" t="s">
        <v>58</v>
      </c>
      <c r="F5" s="12" t="s">
        <v>177</v>
      </c>
    </row>
    <row r="6" spans="1:6" x14ac:dyDescent="0.25">
      <c r="A6" s="162">
        <v>2008.75</v>
      </c>
      <c r="B6" s="162">
        <v>-0.65994078297592096</v>
      </c>
      <c r="C6" s="162">
        <v>727.26581490202102</v>
      </c>
    </row>
    <row r="7" spans="1:6" x14ac:dyDescent="0.25">
      <c r="A7" s="162">
        <v>2009</v>
      </c>
      <c r="B7" s="162">
        <v>-3.5873491813496101</v>
      </c>
      <c r="C7" s="162">
        <v>701.176250644898</v>
      </c>
      <c r="E7" s="17" t="str">
        <f>HYPERLINK("#'OVERZICHT'!A1", "Link naar overzicht")</f>
        <v>Link naar overzicht</v>
      </c>
    </row>
    <row r="8" spans="1:6" x14ac:dyDescent="0.25">
      <c r="A8" s="162">
        <v>2009.25</v>
      </c>
      <c r="B8" s="162">
        <v>2.50857898671519E-3</v>
      </c>
      <c r="C8" s="162">
        <v>701.19384020498103</v>
      </c>
    </row>
    <row r="9" spans="1:6" x14ac:dyDescent="0.25">
      <c r="A9" s="162">
        <v>2009.5</v>
      </c>
      <c r="B9" s="162">
        <v>0.400707907867903</v>
      </c>
      <c r="C9" s="162">
        <v>704.00357937216495</v>
      </c>
    </row>
    <row r="10" spans="1:6" x14ac:dyDescent="0.25">
      <c r="A10" s="162">
        <v>2009.75</v>
      </c>
      <c r="B10" s="162">
        <v>0.602328460636814</v>
      </c>
      <c r="C10" s="162">
        <v>708.24399329462597</v>
      </c>
    </row>
    <row r="11" spans="1:6" x14ac:dyDescent="0.25">
      <c r="A11" s="162">
        <v>2010</v>
      </c>
      <c r="B11" s="162">
        <v>-0.14766066541490599</v>
      </c>
      <c r="C11" s="162">
        <v>707.19819550136594</v>
      </c>
    </row>
    <row r="12" spans="1:6" x14ac:dyDescent="0.25">
      <c r="A12" s="162">
        <v>2010.25</v>
      </c>
      <c r="B12" s="162">
        <v>0.43876258036139598</v>
      </c>
      <c r="C12" s="162">
        <v>710.30111655221697</v>
      </c>
    </row>
    <row r="13" spans="1:6" x14ac:dyDescent="0.25">
      <c r="A13" s="162">
        <v>2010.5</v>
      </c>
      <c r="B13" s="162">
        <v>0.44157100444115499</v>
      </c>
      <c r="C13" s="162">
        <v>713.43760032713305</v>
      </c>
    </row>
    <row r="14" spans="1:6" x14ac:dyDescent="0.25">
      <c r="A14" s="162">
        <v>2010.75</v>
      </c>
      <c r="B14" s="162">
        <v>1.1276945563324401</v>
      </c>
      <c r="C14" s="162">
        <v>721.48299730885105</v>
      </c>
    </row>
    <row r="15" spans="1:6" x14ac:dyDescent="0.25">
      <c r="A15" s="162">
        <v>2011</v>
      </c>
      <c r="B15" s="162">
        <v>0.59671217775796304</v>
      </c>
      <c r="C15" s="162">
        <v>725.78817421424606</v>
      </c>
    </row>
    <row r="16" spans="1:6" x14ac:dyDescent="0.25">
      <c r="A16" s="162">
        <v>2011.25</v>
      </c>
      <c r="B16" s="162">
        <v>-8.9564654559481899E-2</v>
      </c>
      <c r="C16" s="162">
        <v>725.13812454317804</v>
      </c>
    </row>
    <row r="17" spans="1:3" x14ac:dyDescent="0.25">
      <c r="A17" s="162">
        <v>2011.5</v>
      </c>
      <c r="B17" s="162">
        <v>8.1694527991338405E-4</v>
      </c>
      <c r="C17" s="162">
        <v>725.14404852485904</v>
      </c>
    </row>
    <row r="18" spans="1:3" x14ac:dyDescent="0.25">
      <c r="A18" s="162">
        <v>2011.75</v>
      </c>
      <c r="B18" s="162">
        <v>-0.60177000086812904</v>
      </c>
      <c r="C18" s="162">
        <v>720.78034917775597</v>
      </c>
    </row>
    <row r="19" spans="1:3" x14ac:dyDescent="0.25">
      <c r="A19" s="162">
        <v>2012</v>
      </c>
      <c r="B19" s="162">
        <v>-0.212698308717885</v>
      </c>
      <c r="C19" s="162">
        <v>719.247261565484</v>
      </c>
    </row>
    <row r="20" spans="1:3" x14ac:dyDescent="0.25">
      <c r="A20" s="162">
        <v>2012.25</v>
      </c>
      <c r="B20" s="162">
        <v>5.2873225440808198E-2</v>
      </c>
      <c r="C20" s="162">
        <v>719.62755079156796</v>
      </c>
    </row>
    <row r="21" spans="1:3" x14ac:dyDescent="0.25">
      <c r="A21" s="162">
        <v>2012.5</v>
      </c>
      <c r="B21" s="162">
        <v>-0.427677560990114</v>
      </c>
      <c r="C21" s="162">
        <v>716.54986523413004</v>
      </c>
    </row>
    <row r="22" spans="1:3" x14ac:dyDescent="0.25">
      <c r="A22" s="162">
        <v>2012.75</v>
      </c>
      <c r="B22" s="162">
        <v>-0.70049515664255502</v>
      </c>
      <c r="C22" s="162">
        <v>711.53046813323601</v>
      </c>
    </row>
    <row r="23" spans="1:3" x14ac:dyDescent="0.25">
      <c r="A23" s="162">
        <v>2013</v>
      </c>
      <c r="B23" s="162">
        <v>0.28096010660048099</v>
      </c>
      <c r="C23" s="162">
        <v>713.52958489499804</v>
      </c>
    </row>
    <row r="24" spans="1:3" x14ac:dyDescent="0.25">
      <c r="A24" s="162">
        <v>2013.25</v>
      </c>
      <c r="B24" s="162">
        <v>-0.18186275606281199</v>
      </c>
      <c r="C24" s="162">
        <v>712.231940326585</v>
      </c>
    </row>
    <row r="25" spans="1:3" x14ac:dyDescent="0.25">
      <c r="A25" s="162">
        <v>2013.5</v>
      </c>
      <c r="B25" s="162">
        <v>0.60294185732949801</v>
      </c>
      <c r="C25" s="162">
        <v>716.52628481608303</v>
      </c>
    </row>
    <row r="26" spans="1:3" x14ac:dyDescent="0.25">
      <c r="A26" s="162">
        <v>2013.75</v>
      </c>
      <c r="B26" s="162">
        <v>0.63544448940404696</v>
      </c>
      <c r="C26" s="162">
        <v>721.079411608079</v>
      </c>
    </row>
    <row r="27" spans="1:3" x14ac:dyDescent="0.25">
      <c r="A27" s="162">
        <v>2014</v>
      </c>
      <c r="B27" s="162">
        <v>-0.102333293670853</v>
      </c>
      <c r="C27" s="162">
        <v>720.34150729619796</v>
      </c>
    </row>
    <row r="28" spans="1:3" x14ac:dyDescent="0.25">
      <c r="A28" s="162">
        <v>2014.25</v>
      </c>
      <c r="B28" s="162">
        <v>0.58495216083525003</v>
      </c>
      <c r="C28" s="162">
        <v>724.55516050851998</v>
      </c>
    </row>
    <row r="29" spans="1:3" x14ac:dyDescent="0.25">
      <c r="A29" s="162">
        <v>2014.5</v>
      </c>
      <c r="B29" s="162">
        <v>0.249779815605189</v>
      </c>
      <c r="C29" s="162">
        <v>726.364953052396</v>
      </c>
    </row>
    <row r="30" spans="1:3" x14ac:dyDescent="0.25">
      <c r="A30" s="162">
        <v>2014.75</v>
      </c>
      <c r="B30" s="162">
        <v>0.89607141319818495</v>
      </c>
      <c r="C30" s="162">
        <v>732.87370175218905</v>
      </c>
    </row>
    <row r="31" spans="1:3" x14ac:dyDescent="0.25">
      <c r="A31" s="162">
        <v>2015</v>
      </c>
      <c r="B31" s="162">
        <v>0.59830361085204697</v>
      </c>
      <c r="C31" s="162">
        <v>737.25851157275804</v>
      </c>
    </row>
    <row r="32" spans="1:3" x14ac:dyDescent="0.25">
      <c r="A32" s="162">
        <v>2015.25</v>
      </c>
      <c r="B32" s="162">
        <v>0.30968607602006598</v>
      </c>
      <c r="C32" s="162">
        <v>739.54169852737095</v>
      </c>
    </row>
    <row r="33" spans="1:3" x14ac:dyDescent="0.25">
      <c r="A33" s="162">
        <v>2015.5</v>
      </c>
      <c r="B33" s="162">
        <v>0.34282122641689</v>
      </c>
      <c r="C33" s="162">
        <v>742.07700444812701</v>
      </c>
    </row>
    <row r="34" spans="1:3" x14ac:dyDescent="0.25">
      <c r="A34" s="162">
        <v>2015.75</v>
      </c>
      <c r="B34" s="162">
        <v>1.62819871280417E-2</v>
      </c>
      <c r="C34" s="162">
        <v>742.197829330471</v>
      </c>
    </row>
    <row r="35" spans="1:3" x14ac:dyDescent="0.25">
      <c r="A35" s="162">
        <v>2016</v>
      </c>
      <c r="B35" s="162">
        <v>0.96440661028720498</v>
      </c>
      <c r="C35" s="162">
        <v>749.35563425794305</v>
      </c>
    </row>
    <row r="36" spans="1:3" x14ac:dyDescent="0.25">
      <c r="A36" s="162">
        <v>2016.25</v>
      </c>
      <c r="B36" s="162">
        <v>0.23288110416930199</v>
      </c>
      <c r="C36" s="162">
        <v>751.100741933157</v>
      </c>
    </row>
    <row r="37" spans="1:3" x14ac:dyDescent="0.25">
      <c r="A37" s="162">
        <v>2016.5</v>
      </c>
      <c r="B37" s="162">
        <v>1.12236241870041</v>
      </c>
      <c r="C37" s="162">
        <v>759.53081438719505</v>
      </c>
    </row>
    <row r="38" spans="1:3" x14ac:dyDescent="0.25">
      <c r="A38" s="162">
        <v>2016.75</v>
      </c>
      <c r="B38" s="162">
        <v>0.84273494107178804</v>
      </c>
      <c r="C38" s="162">
        <v>765.93164594824304</v>
      </c>
    </row>
    <row r="39" spans="1:3" x14ac:dyDescent="0.25">
      <c r="A39" s="162">
        <v>2017</v>
      </c>
      <c r="B39" s="162">
        <v>0.40633773472869</v>
      </c>
      <c r="C39" s="162">
        <v>769.04391524795903</v>
      </c>
    </row>
    <row r="40" spans="1:3" x14ac:dyDescent="0.25">
      <c r="A40" s="162">
        <v>2017.25</v>
      </c>
      <c r="B40" s="162">
        <v>0.88111756299162902</v>
      </c>
      <c r="C40" s="162">
        <v>775.82009625232797</v>
      </c>
    </row>
    <row r="41" spans="1:3" x14ac:dyDescent="0.25">
      <c r="A41" s="162">
        <v>2017.5</v>
      </c>
      <c r="B41" s="162">
        <v>0.72841245358203899</v>
      </c>
      <c r="C41" s="162">
        <v>781.47126645082199</v>
      </c>
    </row>
    <row r="42" spans="1:3" x14ac:dyDescent="0.25">
      <c r="A42" s="162">
        <v>2017.75</v>
      </c>
      <c r="B42" s="162">
        <v>0.79316073480701899</v>
      </c>
      <c r="C42" s="162">
        <v>787.66958969010898</v>
      </c>
    </row>
    <row r="43" spans="1:3" x14ac:dyDescent="0.25">
      <c r="A43" s="162">
        <v>2018</v>
      </c>
      <c r="B43" s="162">
        <v>0.49659668228647602</v>
      </c>
      <c r="C43" s="162">
        <v>791.58113073988898</v>
      </c>
    </row>
    <row r="44" spans="1:3" x14ac:dyDescent="0.25">
      <c r="A44" s="162">
        <v>2018.25</v>
      </c>
      <c r="B44" s="162">
        <v>0.60521218630835705</v>
      </c>
      <c r="C44" s="162">
        <v>796.37187620764496</v>
      </c>
    </row>
    <row r="45" spans="1:3" x14ac:dyDescent="0.25">
      <c r="A45" s="162">
        <v>2018.5</v>
      </c>
      <c r="B45" s="162">
        <v>0.22321285166147001</v>
      </c>
      <c r="C45" s="162">
        <v>798.14948058235802</v>
      </c>
    </row>
    <row r="46" spans="1:3" x14ac:dyDescent="0.25">
      <c r="A46" s="162">
        <v>2018.75</v>
      </c>
      <c r="B46" s="162">
        <v>0.40953053311376703</v>
      </c>
      <c r="C46" s="162">
        <v>801.41814640523103</v>
      </c>
    </row>
    <row r="47" spans="1:3" x14ac:dyDescent="0.25">
      <c r="A47" s="162">
        <v>2019</v>
      </c>
      <c r="B47" s="162">
        <v>0.54436279936551601</v>
      </c>
      <c r="C47" s="162">
        <v>805.78076866162598</v>
      </c>
    </row>
    <row r="48" spans="1:3" x14ac:dyDescent="0.25">
      <c r="A48" s="162">
        <v>2019.25</v>
      </c>
      <c r="B48" s="162">
        <v>0.36064814433664999</v>
      </c>
      <c r="C48" s="162">
        <v>808.68680205122598</v>
      </c>
    </row>
    <row r="49" spans="1:3" x14ac:dyDescent="0.25">
      <c r="A49" s="162">
        <v>2019.5</v>
      </c>
      <c r="B49" s="162">
        <v>0.33516534095552297</v>
      </c>
      <c r="C49" s="162">
        <v>811.39723992858296</v>
      </c>
    </row>
    <row r="50" spans="1:3" x14ac:dyDescent="0.25">
      <c r="A50" s="162">
        <v>2019.75</v>
      </c>
      <c r="B50" s="162">
        <v>0.45900342786842102</v>
      </c>
      <c r="C50" s="162">
        <v>815.121581073485</v>
      </c>
    </row>
    <row r="51" spans="1:3" x14ac:dyDescent="0.25">
      <c r="A51" s="162">
        <v>2020</v>
      </c>
      <c r="B51" s="162">
        <v>-1.54991065860577</v>
      </c>
      <c r="C51" s="162">
        <v>802.48792480783095</v>
      </c>
    </row>
    <row r="52" spans="1:3" x14ac:dyDescent="0.25">
      <c r="A52" s="162">
        <v>2020.25</v>
      </c>
      <c r="B52" s="162">
        <v>-8.4350137725485705</v>
      </c>
      <c r="C52" s="162">
        <v>734.79795782725103</v>
      </c>
    </row>
    <row r="53" spans="1:3" x14ac:dyDescent="0.25">
      <c r="A53" s="162">
        <v>2020.5</v>
      </c>
      <c r="B53" s="162">
        <v>7.7441694178675302</v>
      </c>
      <c r="C53" s="162">
        <v>791.70195656042495</v>
      </c>
    </row>
    <row r="54" spans="1:3" x14ac:dyDescent="0.25">
      <c r="A54" s="162">
        <v>2020.75</v>
      </c>
      <c r="B54" s="162">
        <v>-0.11684170286019301</v>
      </c>
      <c r="C54" s="162">
        <v>790.77691851280201</v>
      </c>
    </row>
    <row r="55" spans="1:3" x14ac:dyDescent="0.25">
      <c r="A55" s="162">
        <v>2021</v>
      </c>
      <c r="B55" s="162">
        <v>-0.46211964213462903</v>
      </c>
      <c r="C55" s="162">
        <v>787.12258304688703</v>
      </c>
    </row>
    <row r="56" spans="1:3" x14ac:dyDescent="0.25">
      <c r="A56" s="162">
        <v>2021.25</v>
      </c>
      <c r="B56" s="162">
        <v>1.4</v>
      </c>
      <c r="C56" s="162">
        <v>797.79804771527301</v>
      </c>
    </row>
    <row r="57" spans="1:3" x14ac:dyDescent="0.25">
      <c r="A57" s="162">
        <v>2021.5</v>
      </c>
      <c r="B57" s="162">
        <v>2</v>
      </c>
      <c r="C57" s="162">
        <v>813.74521065090096</v>
      </c>
    </row>
    <row r="58" spans="1:3" x14ac:dyDescent="0.25">
      <c r="A58" s="162">
        <v>2021.75</v>
      </c>
      <c r="B58" s="162">
        <v>0.9</v>
      </c>
      <c r="C58" s="162">
        <v>821.18929959542299</v>
      </c>
    </row>
    <row r="59" spans="1:3" x14ac:dyDescent="0.25">
      <c r="A59" s="162">
        <v>2022</v>
      </c>
      <c r="B59" s="162">
        <v>0.6</v>
      </c>
      <c r="C59" s="162">
        <v>825.71931983496199</v>
      </c>
    </row>
    <row r="60" spans="1:3" x14ac:dyDescent="0.25">
      <c r="A60" s="162">
        <v>2022.25</v>
      </c>
      <c r="B60" s="162">
        <v>0.5</v>
      </c>
      <c r="C60" s="162">
        <v>830.17931161786203</v>
      </c>
    </row>
    <row r="61" spans="1:3" x14ac:dyDescent="0.25">
      <c r="A61" s="162">
        <v>2022.5</v>
      </c>
      <c r="B61" s="162">
        <v>0.4</v>
      </c>
      <c r="C61" s="162">
        <v>833.19344124898601</v>
      </c>
    </row>
    <row r="62" spans="1:3" x14ac:dyDescent="0.25">
      <c r="A62" s="164">
        <v>2022.75</v>
      </c>
      <c r="B62" s="164">
        <v>0.4</v>
      </c>
      <c r="C62" s="164">
        <v>836.80870167058595</v>
      </c>
    </row>
  </sheetData>
  <mergeCells count="2">
    <mergeCell ref="A1:C1"/>
    <mergeCell ref="E1:F1"/>
  </mergeCells>
  <pageMargins left="0.7" right="0.7" top="0.75" bottom="0.75" header="0.3" footer="0.3"/>
  <pageSetup paperSize="9" orientation="portrait" horizontalDpi="300" verticalDpi="300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dimension ref="A1:K9"/>
  <sheetViews>
    <sheetView workbookViewId="0">
      <selection sqref="A1:H1"/>
    </sheetView>
  </sheetViews>
  <sheetFormatPr defaultRowHeight="15" x14ac:dyDescent="0.25"/>
  <cols>
    <col min="1" max="1" width="8.85546875" customWidth="1"/>
    <col min="2" max="2" width="11.7109375" customWidth="1"/>
    <col min="3" max="4" width="18.7109375" customWidth="1"/>
    <col min="5" max="8" width="19.7109375" customWidth="1"/>
    <col min="10" max="11" width="12.7109375" customWidth="1"/>
  </cols>
  <sheetData>
    <row r="1" spans="1:11" ht="15.75" x14ac:dyDescent="0.25">
      <c r="A1" s="190" t="s">
        <v>52</v>
      </c>
      <c r="B1" s="191"/>
      <c r="C1" s="191"/>
      <c r="D1" s="191"/>
      <c r="E1" s="191"/>
      <c r="F1" s="191"/>
      <c r="G1" s="191"/>
      <c r="H1" s="191"/>
      <c r="J1" s="190" t="s">
        <v>53</v>
      </c>
      <c r="K1" s="191"/>
    </row>
    <row r="2" spans="1:11" x14ac:dyDescent="0.25">
      <c r="A2" s="9" t="s">
        <v>51</v>
      </c>
      <c r="B2" s="9" t="s">
        <v>178</v>
      </c>
      <c r="C2" s="9" t="s">
        <v>179</v>
      </c>
      <c r="D2" s="9" t="s">
        <v>179</v>
      </c>
      <c r="E2" s="9" t="s">
        <v>180</v>
      </c>
      <c r="F2" s="9" t="s">
        <v>180</v>
      </c>
      <c r="G2" s="9" t="s">
        <v>181</v>
      </c>
      <c r="H2" s="9" t="s">
        <v>181</v>
      </c>
      <c r="J2" s="16" t="s">
        <v>54</v>
      </c>
      <c r="K2" s="10" t="s">
        <v>45</v>
      </c>
    </row>
    <row r="3" spans="1:11" x14ac:dyDescent="0.25">
      <c r="A3" s="166">
        <v>2016</v>
      </c>
      <c r="B3" s="166">
        <v>2.18987332934568</v>
      </c>
      <c r="C3" s="166"/>
      <c r="D3" s="166"/>
      <c r="E3" s="166"/>
      <c r="F3" s="166"/>
      <c r="G3" s="166"/>
      <c r="H3" s="166"/>
      <c r="J3" s="16" t="s">
        <v>55</v>
      </c>
      <c r="K3" s="11"/>
    </row>
    <row r="4" spans="1:11" x14ac:dyDescent="0.25">
      <c r="A4" s="165">
        <v>2017</v>
      </c>
      <c r="B4" s="165">
        <v>2.9110506881867799</v>
      </c>
      <c r="C4" s="165"/>
      <c r="D4" s="165"/>
      <c r="E4" s="165"/>
      <c r="F4" s="165"/>
      <c r="G4" s="165"/>
      <c r="H4" s="165"/>
      <c r="J4" s="16" t="s">
        <v>56</v>
      </c>
      <c r="K4" s="11" t="s">
        <v>122</v>
      </c>
    </row>
    <row r="5" spans="1:11" x14ac:dyDescent="0.25">
      <c r="A5" s="165">
        <v>2018</v>
      </c>
      <c r="B5" s="165">
        <v>2.3608108984617799</v>
      </c>
      <c r="C5" s="165"/>
      <c r="D5" s="165"/>
      <c r="E5" s="165"/>
      <c r="F5" s="165"/>
      <c r="G5" s="165"/>
      <c r="H5" s="165"/>
      <c r="J5" s="16" t="s">
        <v>58</v>
      </c>
      <c r="K5" s="12"/>
    </row>
    <row r="6" spans="1:11" x14ac:dyDescent="0.25">
      <c r="A6" s="165">
        <v>2019</v>
      </c>
      <c r="B6" s="165">
        <v>1.6773462486983499</v>
      </c>
      <c r="C6" s="165"/>
      <c r="D6" s="165"/>
      <c r="E6" s="165"/>
      <c r="F6" s="165"/>
      <c r="G6" s="165"/>
      <c r="H6" s="165"/>
    </row>
    <row r="7" spans="1:11" x14ac:dyDescent="0.25">
      <c r="A7" s="165">
        <v>2020</v>
      </c>
      <c r="B7" s="165">
        <v>-3.74026976220865</v>
      </c>
      <c r="C7" s="165">
        <v>-3.74026976220865</v>
      </c>
      <c r="D7" s="165">
        <v>-3.74026976220865</v>
      </c>
      <c r="E7" s="165">
        <v>-3.74026976220865</v>
      </c>
      <c r="F7" s="165">
        <v>-3.74026976220865</v>
      </c>
      <c r="G7" s="165">
        <v>-3.74026976220865</v>
      </c>
      <c r="H7" s="165">
        <v>-3.74026976220865</v>
      </c>
      <c r="J7" s="17" t="str">
        <f>HYPERLINK("#'OVERZICHT'!A1", "Link naar overzicht")</f>
        <v>Link naar overzicht</v>
      </c>
    </row>
    <row r="8" spans="1:11" x14ac:dyDescent="0.25">
      <c r="A8" s="165">
        <v>2021</v>
      </c>
      <c r="B8" s="165">
        <v>3.2</v>
      </c>
      <c r="C8" s="165">
        <v>1.80867846460677</v>
      </c>
      <c r="D8" s="165">
        <v>4.6078555418673597</v>
      </c>
      <c r="E8" s="165">
        <v>2.4920478834683699</v>
      </c>
      <c r="F8" s="165">
        <v>3.9244861230057602</v>
      </c>
      <c r="G8" s="165">
        <v>2.8811145409216299</v>
      </c>
      <c r="H8" s="165">
        <v>3.5354194655525002</v>
      </c>
    </row>
    <row r="9" spans="1:11" x14ac:dyDescent="0.25">
      <c r="A9" s="167">
        <v>2022</v>
      </c>
      <c r="B9" s="167">
        <v>3.3</v>
      </c>
      <c r="C9" s="167">
        <v>5.1550260697168504E-3</v>
      </c>
      <c r="D9" s="167">
        <v>6.5818266063211901</v>
      </c>
      <c r="E9" s="167">
        <v>1.61151761523574</v>
      </c>
      <c r="F9" s="167">
        <v>4.9754640171551703</v>
      </c>
      <c r="G9" s="167">
        <v>2.5225573231131899</v>
      </c>
      <c r="H9" s="167">
        <v>4.0644243092777197</v>
      </c>
    </row>
  </sheetData>
  <mergeCells count="2">
    <mergeCell ref="A1:H1"/>
    <mergeCell ref="J1:K1"/>
  </mergeCells>
  <pageMargins left="0.7" right="0.7" top="0.75" bottom="0.75" header="0.3" footer="0.3"/>
  <pageSetup paperSize="9" orientation="portrait" horizontalDpi="300" verticalDpi="300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dimension ref="A1:K9"/>
  <sheetViews>
    <sheetView workbookViewId="0">
      <selection sqref="A1:H1"/>
    </sheetView>
  </sheetViews>
  <sheetFormatPr defaultRowHeight="15" x14ac:dyDescent="0.25"/>
  <cols>
    <col min="1" max="1" width="7.140625" customWidth="1"/>
    <col min="2" max="2" width="13.7109375" customWidth="1"/>
    <col min="3" max="4" width="18.7109375" customWidth="1"/>
    <col min="5" max="8" width="19.7109375" customWidth="1"/>
    <col min="10" max="11" width="12.7109375" customWidth="1"/>
  </cols>
  <sheetData>
    <row r="1" spans="1:11" ht="15.75" x14ac:dyDescent="0.25">
      <c r="A1" s="190" t="s">
        <v>52</v>
      </c>
      <c r="B1" s="191"/>
      <c r="C1" s="191"/>
      <c r="D1" s="191"/>
      <c r="E1" s="191"/>
      <c r="F1" s="191"/>
      <c r="G1" s="191"/>
      <c r="H1" s="191"/>
      <c r="J1" s="190" t="s">
        <v>53</v>
      </c>
      <c r="K1" s="191"/>
    </row>
    <row r="2" spans="1:11" x14ac:dyDescent="0.25">
      <c r="A2" s="9" t="s">
        <v>51</v>
      </c>
      <c r="B2" s="9" t="s">
        <v>182</v>
      </c>
      <c r="C2" s="9" t="s">
        <v>179</v>
      </c>
      <c r="D2" s="9" t="s">
        <v>179</v>
      </c>
      <c r="E2" s="9" t="s">
        <v>180</v>
      </c>
      <c r="F2" s="9" t="s">
        <v>180</v>
      </c>
      <c r="G2" s="9" t="s">
        <v>181</v>
      </c>
      <c r="H2" s="9" t="s">
        <v>181</v>
      </c>
      <c r="J2" s="16" t="s">
        <v>54</v>
      </c>
      <c r="K2" s="10" t="s">
        <v>46</v>
      </c>
    </row>
    <row r="3" spans="1:11" x14ac:dyDescent="0.25">
      <c r="A3" s="169">
        <v>2016</v>
      </c>
      <c r="B3" s="169">
        <v>0.1</v>
      </c>
      <c r="C3" s="169"/>
      <c r="D3" s="169"/>
      <c r="E3" s="169"/>
      <c r="F3" s="169"/>
      <c r="G3" s="169"/>
      <c r="H3" s="169"/>
      <c r="J3" s="16" t="s">
        <v>55</v>
      </c>
      <c r="K3" s="11"/>
    </row>
    <row r="4" spans="1:11" x14ac:dyDescent="0.25">
      <c r="A4" s="168">
        <v>2017</v>
      </c>
      <c r="B4" s="168">
        <v>1.3</v>
      </c>
      <c r="C4" s="168"/>
      <c r="D4" s="168"/>
      <c r="E4" s="168"/>
      <c r="F4" s="168"/>
      <c r="G4" s="168"/>
      <c r="H4" s="168"/>
      <c r="J4" s="16" t="s">
        <v>56</v>
      </c>
      <c r="K4" s="11" t="s">
        <v>122</v>
      </c>
    </row>
    <row r="5" spans="1:11" x14ac:dyDescent="0.25">
      <c r="A5" s="168">
        <v>2018</v>
      </c>
      <c r="B5" s="168">
        <v>1.6</v>
      </c>
      <c r="C5" s="168"/>
      <c r="D5" s="168"/>
      <c r="E5" s="168"/>
      <c r="F5" s="168"/>
      <c r="G5" s="168"/>
      <c r="H5" s="168"/>
      <c r="J5" s="16" t="s">
        <v>58</v>
      </c>
      <c r="K5" s="12"/>
    </row>
    <row r="6" spans="1:11" x14ac:dyDescent="0.25">
      <c r="A6" s="168">
        <v>2019</v>
      </c>
      <c r="B6" s="168">
        <v>2.67</v>
      </c>
      <c r="C6" s="168"/>
      <c r="D6" s="168"/>
      <c r="E6" s="168"/>
      <c r="F6" s="168"/>
      <c r="G6" s="168"/>
      <c r="H6" s="168"/>
    </row>
    <row r="7" spans="1:11" x14ac:dyDescent="0.25">
      <c r="A7" s="168">
        <v>2020</v>
      </c>
      <c r="B7" s="168">
        <v>1.1100000000000001</v>
      </c>
      <c r="C7" s="168">
        <v>1.1100000000000001</v>
      </c>
      <c r="D7" s="168">
        <v>1.1100000000000001</v>
      </c>
      <c r="E7" s="168">
        <v>1.1100000000000001</v>
      </c>
      <c r="F7" s="168">
        <v>1.1100000000000001</v>
      </c>
      <c r="G7" s="168">
        <v>1.1100000000000001</v>
      </c>
      <c r="H7" s="168">
        <v>1.1100000000000001</v>
      </c>
      <c r="J7" s="17" t="str">
        <f>HYPERLINK("#'OVERZICHT'!A1", "Link naar overzicht")</f>
        <v>Link naar overzicht</v>
      </c>
    </row>
    <row r="8" spans="1:11" x14ac:dyDescent="0.25">
      <c r="A8" s="168">
        <v>2021</v>
      </c>
      <c r="B8" s="168">
        <v>2</v>
      </c>
      <c r="C8" s="168">
        <v>1.77963848268526</v>
      </c>
      <c r="D8" s="168">
        <v>2.26036151731474</v>
      </c>
      <c r="E8" s="168">
        <v>1.89693783109894</v>
      </c>
      <c r="F8" s="168">
        <v>2.1430621689010598</v>
      </c>
      <c r="G8" s="168">
        <v>1.9637366893549599</v>
      </c>
      <c r="H8" s="168">
        <v>2.0762633106450399</v>
      </c>
    </row>
    <row r="9" spans="1:11" x14ac:dyDescent="0.25">
      <c r="A9" s="170">
        <v>2022</v>
      </c>
      <c r="B9" s="170">
        <v>1.8</v>
      </c>
      <c r="C9" s="170">
        <v>0.56592114765457202</v>
      </c>
      <c r="D9" s="170">
        <v>3.0740788523454299</v>
      </c>
      <c r="E9" s="170">
        <v>1.1782778726857699</v>
      </c>
      <c r="F9" s="170">
        <v>2.4617221273142298</v>
      </c>
      <c r="G9" s="170">
        <v>1.5263444595440101</v>
      </c>
      <c r="H9" s="170">
        <v>2.1136555404559898</v>
      </c>
    </row>
  </sheetData>
  <mergeCells count="2">
    <mergeCell ref="A1:H1"/>
    <mergeCell ref="J1:K1"/>
  </mergeCells>
  <pageMargins left="0.7" right="0.7" top="0.75" bottom="0.75" header="0.3" footer="0.3"/>
  <pageSetup paperSize="9" orientation="portrait" horizontalDpi="300" verticalDpi="300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dimension ref="A1:K9"/>
  <sheetViews>
    <sheetView workbookViewId="0">
      <selection sqref="A1:H1"/>
    </sheetView>
  </sheetViews>
  <sheetFormatPr defaultRowHeight="15" x14ac:dyDescent="0.25"/>
  <cols>
    <col min="1" max="1" width="8" customWidth="1"/>
    <col min="2" max="2" width="12.7109375" customWidth="1"/>
    <col min="3" max="4" width="18.7109375" customWidth="1"/>
    <col min="5" max="8" width="19.7109375" customWidth="1"/>
    <col min="10" max="10" width="12.7109375" customWidth="1"/>
    <col min="11" max="11" width="18.7109375" customWidth="1"/>
  </cols>
  <sheetData>
    <row r="1" spans="1:11" ht="15.75" x14ac:dyDescent="0.25">
      <c r="A1" s="190" t="s">
        <v>52</v>
      </c>
      <c r="B1" s="191"/>
      <c r="C1" s="191"/>
      <c r="D1" s="191"/>
      <c r="E1" s="191"/>
      <c r="F1" s="191"/>
      <c r="G1" s="191"/>
      <c r="H1" s="191"/>
      <c r="J1" s="190" t="s">
        <v>53</v>
      </c>
      <c r="K1" s="191"/>
    </row>
    <row r="2" spans="1:11" x14ac:dyDescent="0.25">
      <c r="A2" s="9" t="s">
        <v>51</v>
      </c>
      <c r="B2" s="9" t="s">
        <v>183</v>
      </c>
      <c r="C2" s="9" t="s">
        <v>179</v>
      </c>
      <c r="D2" s="9" t="s">
        <v>179</v>
      </c>
      <c r="E2" s="9" t="s">
        <v>180</v>
      </c>
      <c r="F2" s="9" t="s">
        <v>180</v>
      </c>
      <c r="G2" s="9" t="s">
        <v>181</v>
      </c>
      <c r="H2" s="9" t="s">
        <v>181</v>
      </c>
      <c r="J2" s="16" t="s">
        <v>54</v>
      </c>
      <c r="K2" s="10" t="s">
        <v>41</v>
      </c>
    </row>
    <row r="3" spans="1:11" x14ac:dyDescent="0.25">
      <c r="A3" s="172">
        <v>2016</v>
      </c>
      <c r="B3" s="172">
        <v>6.0224256993304799</v>
      </c>
      <c r="C3" s="172"/>
      <c r="D3" s="172"/>
      <c r="E3" s="172"/>
      <c r="F3" s="172"/>
      <c r="G3" s="172"/>
      <c r="H3" s="172"/>
      <c r="J3" s="16" t="s">
        <v>55</v>
      </c>
      <c r="K3" s="11"/>
    </row>
    <row r="4" spans="1:11" x14ac:dyDescent="0.25">
      <c r="A4" s="171">
        <v>2017</v>
      </c>
      <c r="B4" s="171">
        <v>4.8522358964793701</v>
      </c>
      <c r="C4" s="171"/>
      <c r="D4" s="171"/>
      <c r="E4" s="171"/>
      <c r="F4" s="171"/>
      <c r="G4" s="171"/>
      <c r="H4" s="171"/>
      <c r="J4" s="16" t="s">
        <v>56</v>
      </c>
      <c r="K4" s="11" t="s">
        <v>168</v>
      </c>
    </row>
    <row r="5" spans="1:11" x14ac:dyDescent="0.25">
      <c r="A5" s="171">
        <v>2018</v>
      </c>
      <c r="B5" s="171">
        <v>3.8404382671468902</v>
      </c>
      <c r="C5" s="171"/>
      <c r="D5" s="171"/>
      <c r="E5" s="171"/>
      <c r="F5" s="171"/>
      <c r="G5" s="171"/>
      <c r="H5" s="171"/>
      <c r="J5" s="16" t="s">
        <v>58</v>
      </c>
      <c r="K5" s="12"/>
    </row>
    <row r="6" spans="1:11" x14ac:dyDescent="0.25">
      <c r="A6" s="171">
        <v>2019</v>
      </c>
      <c r="B6" s="171">
        <v>3.39102266519525</v>
      </c>
      <c r="C6" s="171"/>
      <c r="D6" s="171"/>
      <c r="E6" s="171"/>
      <c r="F6" s="171"/>
      <c r="G6" s="171"/>
      <c r="H6" s="171"/>
    </row>
    <row r="7" spans="1:11" x14ac:dyDescent="0.25">
      <c r="A7" s="171">
        <v>2020</v>
      </c>
      <c r="B7" s="171">
        <v>3.8378754269458799</v>
      </c>
      <c r="C7" s="171">
        <v>3.8378754269458799</v>
      </c>
      <c r="D7" s="171">
        <v>3.8378754269458799</v>
      </c>
      <c r="E7" s="171">
        <v>3.8378754269458799</v>
      </c>
      <c r="F7" s="171">
        <v>3.8378754269458799</v>
      </c>
      <c r="G7" s="171">
        <v>3.8378754269458799</v>
      </c>
      <c r="H7" s="171">
        <v>3.8378754269458799</v>
      </c>
      <c r="J7" s="17" t="str">
        <f>HYPERLINK("#'OVERZICHT'!A1", "Link naar overzicht")</f>
        <v>Link naar overzicht</v>
      </c>
    </row>
    <row r="8" spans="1:11" x14ac:dyDescent="0.25">
      <c r="A8" s="171">
        <v>2021</v>
      </c>
      <c r="B8" s="171">
        <v>3.6</v>
      </c>
      <c r="C8" s="171">
        <v>3.1658627146162299</v>
      </c>
      <c r="D8" s="171">
        <v>4.11254741300914</v>
      </c>
      <c r="E8" s="171">
        <v>3.3968688223876402</v>
      </c>
      <c r="F8" s="171">
        <v>3.8815413052377301</v>
      </c>
      <c r="G8" s="171">
        <v>3.52822425580211</v>
      </c>
      <c r="H8" s="171">
        <v>3.7501858718232599</v>
      </c>
    </row>
    <row r="9" spans="1:11" x14ac:dyDescent="0.25">
      <c r="A9" s="173">
        <v>2022</v>
      </c>
      <c r="B9" s="173">
        <v>4.0999999999999996</v>
      </c>
      <c r="C9" s="173">
        <v>2.0527387046995398</v>
      </c>
      <c r="D9" s="173">
        <v>6.12118974881023</v>
      </c>
      <c r="E9" s="173">
        <v>3.0470449307981502</v>
      </c>
      <c r="F9" s="173">
        <v>5.1268835227116201</v>
      </c>
      <c r="G9" s="173">
        <v>3.6111290608567801</v>
      </c>
      <c r="H9" s="173">
        <v>4.5627993926529902</v>
      </c>
    </row>
  </sheetData>
  <mergeCells count="2">
    <mergeCell ref="A1:H1"/>
    <mergeCell ref="J1:K1"/>
  </mergeCells>
  <pageMargins left="0.7" right="0.7" top="0.75" bottom="0.75" header="0.3" footer="0.3"/>
  <pageSetup paperSize="9" orientation="portrait" horizontalDpi="300" verticalDpi="300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dimension ref="A1:K9"/>
  <sheetViews>
    <sheetView workbookViewId="0">
      <selection activeCell="J7" sqref="J7"/>
    </sheetView>
  </sheetViews>
  <sheetFormatPr defaultRowHeight="15" x14ac:dyDescent="0.25"/>
  <cols>
    <col min="1" max="1" width="7.5703125" customWidth="1"/>
    <col min="2" max="2" width="19.7109375" customWidth="1"/>
    <col min="3" max="4" width="18.7109375" customWidth="1"/>
    <col min="5" max="8" width="19.7109375" customWidth="1"/>
    <col min="10" max="10" width="12.7109375" customWidth="1"/>
    <col min="11" max="11" width="9.7109375" customWidth="1"/>
  </cols>
  <sheetData>
    <row r="1" spans="1:11" ht="15.75" x14ac:dyDescent="0.25">
      <c r="A1" s="190" t="s">
        <v>52</v>
      </c>
      <c r="B1" s="191"/>
      <c r="C1" s="191"/>
      <c r="D1" s="191"/>
      <c r="E1" s="191"/>
      <c r="F1" s="191"/>
      <c r="G1" s="191"/>
      <c r="H1" s="191"/>
      <c r="J1" s="190" t="s">
        <v>53</v>
      </c>
      <c r="K1" s="191"/>
    </row>
    <row r="2" spans="1:11" x14ac:dyDescent="0.25">
      <c r="A2" s="9" t="s">
        <v>51</v>
      </c>
      <c r="B2" s="9" t="s">
        <v>184</v>
      </c>
      <c r="C2" s="9" t="s">
        <v>179</v>
      </c>
      <c r="D2" s="9" t="s">
        <v>179</v>
      </c>
      <c r="E2" s="9" t="s">
        <v>180</v>
      </c>
      <c r="F2" s="9" t="s">
        <v>180</v>
      </c>
      <c r="G2" s="9" t="s">
        <v>181</v>
      </c>
      <c r="H2" s="9" t="s">
        <v>181</v>
      </c>
      <c r="J2" s="16" t="s">
        <v>54</v>
      </c>
      <c r="K2" s="10" t="s">
        <v>36</v>
      </c>
    </row>
    <row r="3" spans="1:11" x14ac:dyDescent="0.25">
      <c r="A3" s="175">
        <v>2016</v>
      </c>
      <c r="B3" s="175">
        <v>2.08940094898332E-2</v>
      </c>
      <c r="C3" s="175"/>
      <c r="D3" s="175"/>
      <c r="E3" s="175"/>
      <c r="F3" s="175"/>
      <c r="G3" s="175"/>
      <c r="H3" s="175"/>
      <c r="J3" s="16" t="s">
        <v>55</v>
      </c>
      <c r="K3" s="11"/>
    </row>
    <row r="4" spans="1:11" x14ac:dyDescent="0.25">
      <c r="A4" s="174">
        <v>2017</v>
      </c>
      <c r="B4" s="174">
        <v>1.2601842995830099</v>
      </c>
      <c r="C4" s="174"/>
      <c r="D4" s="174"/>
      <c r="E4" s="174"/>
      <c r="F4" s="174"/>
      <c r="G4" s="174"/>
      <c r="H4" s="174"/>
      <c r="J4" s="16" t="s">
        <v>56</v>
      </c>
      <c r="K4" s="11" t="s">
        <v>145</v>
      </c>
    </row>
    <row r="5" spans="1:11" x14ac:dyDescent="0.25">
      <c r="A5" s="174">
        <v>2018</v>
      </c>
      <c r="B5" s="174">
        <v>1.3709532589048701</v>
      </c>
      <c r="C5" s="174"/>
      <c r="D5" s="174"/>
      <c r="E5" s="174"/>
      <c r="F5" s="174"/>
      <c r="G5" s="174"/>
      <c r="H5" s="174"/>
      <c r="J5" s="16" t="s">
        <v>58</v>
      </c>
      <c r="K5" s="12"/>
    </row>
    <row r="6" spans="1:11" x14ac:dyDescent="0.25">
      <c r="A6" s="174">
        <v>2019</v>
      </c>
      <c r="B6" s="174">
        <v>1.7188585702878301</v>
      </c>
      <c r="C6" s="174"/>
      <c r="D6" s="174"/>
      <c r="E6" s="174"/>
      <c r="F6" s="174"/>
      <c r="G6" s="174"/>
      <c r="H6" s="174"/>
    </row>
    <row r="7" spans="1:11" x14ac:dyDescent="0.25">
      <c r="A7" s="174">
        <v>2020</v>
      </c>
      <c r="B7" s="174">
        <v>-4.2609563348403503</v>
      </c>
      <c r="C7" s="174">
        <v>-4.2609563348403503</v>
      </c>
      <c r="D7" s="174">
        <v>-4.2609563348403503</v>
      </c>
      <c r="E7" s="174">
        <v>-4.2609563348403503</v>
      </c>
      <c r="F7" s="174">
        <v>-4.2609563348403503</v>
      </c>
      <c r="G7" s="174">
        <v>-4.2609563348403503</v>
      </c>
      <c r="H7" s="174">
        <v>-4.2609563348403503</v>
      </c>
      <c r="J7" s="17" t="str">
        <f>HYPERLINK("#'OVERZICHT'!A1", "Link naar overzicht")</f>
        <v>Link naar overzicht</v>
      </c>
    </row>
    <row r="8" spans="1:11" x14ac:dyDescent="0.25">
      <c r="A8" s="174">
        <v>2021</v>
      </c>
      <c r="B8" s="174">
        <v>-5.9</v>
      </c>
      <c r="C8" s="174">
        <v>-8.1251161529348597</v>
      </c>
      <c r="D8" s="174">
        <v>-3.75639623460606</v>
      </c>
      <c r="E8" s="174">
        <v>-7.0570652329983696</v>
      </c>
      <c r="F8" s="174">
        <v>-4.8244471545425602</v>
      </c>
      <c r="G8" s="174">
        <v>-6.4511623977843104</v>
      </c>
      <c r="H8" s="174">
        <v>-5.4303499897566203</v>
      </c>
    </row>
    <row r="9" spans="1:11" x14ac:dyDescent="0.25">
      <c r="A9" s="176">
        <v>2022</v>
      </c>
      <c r="B9" s="176">
        <v>-1.5</v>
      </c>
      <c r="C9" s="176">
        <v>-5.4957233991000001</v>
      </c>
      <c r="D9" s="176">
        <v>2.4105310525755401</v>
      </c>
      <c r="E9" s="176">
        <v>-3.56436990432602</v>
      </c>
      <c r="F9" s="176">
        <v>0.47917755780156601</v>
      </c>
      <c r="G9" s="176">
        <v>-2.4678754692639102</v>
      </c>
      <c r="H9" s="176">
        <v>-0.61731687726054396</v>
      </c>
    </row>
  </sheetData>
  <mergeCells count="2">
    <mergeCell ref="A1:H1"/>
    <mergeCell ref="J1:K1"/>
  </mergeCells>
  <pageMargins left="0.7" right="0.7" top="0.75" bottom="0.75" header="0.3" footer="0.3"/>
  <pageSetup paperSize="9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8"/>
  <sheetViews>
    <sheetView workbookViewId="0">
      <selection sqref="A1:E1"/>
    </sheetView>
  </sheetViews>
  <sheetFormatPr defaultRowHeight="15" x14ac:dyDescent="0.25"/>
  <cols>
    <col min="1" max="1" width="7.7109375" customWidth="1"/>
    <col min="2" max="4" width="11.7109375" customWidth="1"/>
    <col min="5" max="5" width="16.7109375" customWidth="1"/>
    <col min="7" max="7" width="12.7109375" customWidth="1"/>
    <col min="8" max="8" width="38.7109375" customWidth="1"/>
  </cols>
  <sheetData>
    <row r="1" spans="1:8" ht="15.75" x14ac:dyDescent="0.25">
      <c r="A1" s="190" t="s">
        <v>52</v>
      </c>
      <c r="B1" s="191"/>
      <c r="C1" s="191"/>
      <c r="D1" s="191"/>
      <c r="E1" s="191"/>
      <c r="G1" s="190" t="s">
        <v>53</v>
      </c>
      <c r="H1" s="191"/>
    </row>
    <row r="2" spans="1:8" x14ac:dyDescent="0.25">
      <c r="A2" s="9" t="s">
        <v>51</v>
      </c>
      <c r="B2" s="9" t="s">
        <v>48</v>
      </c>
      <c r="C2" s="9" t="s">
        <v>62</v>
      </c>
      <c r="D2" s="9" t="s">
        <v>63</v>
      </c>
      <c r="E2" s="9" t="s">
        <v>49</v>
      </c>
      <c r="G2" s="16" t="s">
        <v>54</v>
      </c>
      <c r="H2" s="10" t="s">
        <v>5</v>
      </c>
    </row>
    <row r="3" spans="1:8" x14ac:dyDescent="0.25">
      <c r="A3" s="25">
        <v>2019.75</v>
      </c>
      <c r="B3" s="25">
        <v>100</v>
      </c>
      <c r="C3" s="25">
        <v>100</v>
      </c>
      <c r="D3" s="25">
        <v>100</v>
      </c>
      <c r="E3" s="25">
        <v>100</v>
      </c>
      <c r="G3" s="16" t="s">
        <v>55</v>
      </c>
      <c r="H3" s="11"/>
    </row>
    <row r="4" spans="1:8" x14ac:dyDescent="0.25">
      <c r="A4" s="24">
        <v>2020</v>
      </c>
      <c r="B4" s="24">
        <v>98.442401229650002</v>
      </c>
      <c r="C4" s="24">
        <v>90.3</v>
      </c>
      <c r="D4" s="24">
        <v>96.172684287575507</v>
      </c>
      <c r="E4" s="24">
        <v>98.737345394783503</v>
      </c>
      <c r="G4" s="16" t="s">
        <v>56</v>
      </c>
      <c r="H4" s="11" t="s">
        <v>64</v>
      </c>
    </row>
    <row r="5" spans="1:8" x14ac:dyDescent="0.25">
      <c r="A5" s="24">
        <v>2020.25</v>
      </c>
      <c r="B5" s="24">
        <v>90.1387358174524</v>
      </c>
      <c r="C5" s="24">
        <v>100.7748</v>
      </c>
      <c r="D5" s="24">
        <v>85.129200268746402</v>
      </c>
      <c r="E5" s="24">
        <v>89.864692243294002</v>
      </c>
      <c r="G5" s="16" t="s">
        <v>58</v>
      </c>
      <c r="H5" s="12"/>
    </row>
    <row r="6" spans="1:8" x14ac:dyDescent="0.25">
      <c r="A6" s="24">
        <v>2020.5</v>
      </c>
      <c r="B6" s="24">
        <v>97.119337446559598</v>
      </c>
      <c r="C6" s="24">
        <v>103.798044</v>
      </c>
      <c r="D6" s="24">
        <v>95.840114904667203</v>
      </c>
      <c r="E6" s="24">
        <v>96.5854399087481</v>
      </c>
    </row>
    <row r="7" spans="1:8" x14ac:dyDescent="0.25">
      <c r="A7" s="24">
        <v>2020.75</v>
      </c>
      <c r="B7" s="24">
        <v>97.006124554191302</v>
      </c>
      <c r="C7" s="24">
        <v>106.49679314399999</v>
      </c>
      <c r="D7" s="24">
        <v>95.2647585901192</v>
      </c>
      <c r="E7" s="24">
        <v>97.613306437392893</v>
      </c>
      <c r="G7" s="17" t="str">
        <f>HYPERLINK("#'OVERZICHT'!A1", "Link naar overzicht")</f>
        <v>Link naar overzicht</v>
      </c>
    </row>
    <row r="8" spans="1:8" x14ac:dyDescent="0.25">
      <c r="A8" s="26">
        <v>2021</v>
      </c>
      <c r="B8" s="26">
        <v>96.558328072005494</v>
      </c>
      <c r="C8" s="26">
        <v>107.135773902864</v>
      </c>
      <c r="D8" s="26">
        <v>94.947144162393897</v>
      </c>
      <c r="E8" s="26">
        <v>99.138384993964095</v>
      </c>
    </row>
  </sheetData>
  <mergeCells count="2">
    <mergeCell ref="A1:E1"/>
    <mergeCell ref="G1:H1"/>
  </mergeCells>
  <pageMargins left="0.7" right="0.7" top="0.75" bottom="0.75" header="0.3" footer="0.3"/>
  <pageSetup paperSize="9"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7"/>
  <sheetViews>
    <sheetView workbookViewId="0">
      <selection sqref="A1:C1"/>
    </sheetView>
  </sheetViews>
  <sheetFormatPr defaultRowHeight="15" x14ac:dyDescent="0.25"/>
  <cols>
    <col min="1" max="1" width="19.7109375" customWidth="1"/>
    <col min="2" max="2" width="17.7109375" customWidth="1"/>
    <col min="3" max="3" width="11.7109375" customWidth="1"/>
    <col min="5" max="5" width="12.7109375" customWidth="1"/>
    <col min="6" max="6" width="52.7109375" customWidth="1"/>
  </cols>
  <sheetData>
    <row r="1" spans="1:6" ht="15.75" x14ac:dyDescent="0.25">
      <c r="A1" s="190" t="s">
        <v>52</v>
      </c>
      <c r="B1" s="191"/>
      <c r="C1" s="191"/>
      <c r="E1" s="190" t="s">
        <v>53</v>
      </c>
      <c r="F1" s="191"/>
    </row>
    <row r="2" spans="1:6" x14ac:dyDescent="0.25">
      <c r="A2" s="9" t="s">
        <v>51</v>
      </c>
      <c r="B2" s="9" t="s">
        <v>65</v>
      </c>
      <c r="C2" s="9" t="s">
        <v>47</v>
      </c>
      <c r="E2" s="16" t="s">
        <v>54</v>
      </c>
      <c r="F2" s="10" t="s">
        <v>6</v>
      </c>
    </row>
    <row r="3" spans="1:6" x14ac:dyDescent="0.25">
      <c r="A3" s="28" t="s">
        <v>66</v>
      </c>
      <c r="B3" s="28"/>
      <c r="C3" s="28">
        <v>-9.3900845901347196</v>
      </c>
      <c r="E3" s="16" t="s">
        <v>55</v>
      </c>
      <c r="F3" s="11"/>
    </row>
    <row r="4" spans="1:6" x14ac:dyDescent="0.25">
      <c r="A4" s="27" t="s">
        <v>67</v>
      </c>
      <c r="B4" s="27"/>
      <c r="C4" s="27">
        <v>-9.1798906245154104</v>
      </c>
      <c r="E4" s="16" t="s">
        <v>56</v>
      </c>
      <c r="F4" s="11" t="s">
        <v>79</v>
      </c>
    </row>
    <row r="5" spans="1:6" x14ac:dyDescent="0.25">
      <c r="A5" s="27" t="s">
        <v>68</v>
      </c>
      <c r="B5" s="27"/>
      <c r="C5" s="27">
        <v>-8.7312017149300303</v>
      </c>
      <c r="E5" s="16" t="s">
        <v>58</v>
      </c>
      <c r="F5" s="12"/>
    </row>
    <row r="6" spans="1:6" x14ac:dyDescent="0.25">
      <c r="A6" s="27" t="s">
        <v>69</v>
      </c>
      <c r="B6" s="27"/>
      <c r="C6" s="27">
        <v>-6.94979781696731</v>
      </c>
    </row>
    <row r="7" spans="1:6" x14ac:dyDescent="0.25">
      <c r="A7" s="27" t="s">
        <v>70</v>
      </c>
      <c r="B7" s="27"/>
      <c r="C7" s="27">
        <v>-6.4060210973475096</v>
      </c>
      <c r="E7" s="17" t="str">
        <f>HYPERLINK("#'OVERZICHT'!A1", "Link naar overzicht")</f>
        <v>Link naar overzicht</v>
      </c>
    </row>
    <row r="8" spans="1:6" x14ac:dyDescent="0.25">
      <c r="A8" s="27" t="s">
        <v>71</v>
      </c>
      <c r="B8" s="27"/>
      <c r="C8" s="27">
        <v>-5.0528554689774801</v>
      </c>
    </row>
    <row r="9" spans="1:6" x14ac:dyDescent="0.25">
      <c r="A9" s="27" t="s">
        <v>72</v>
      </c>
      <c r="B9" s="27"/>
      <c r="C9" s="27">
        <v>-5.0326062676864796</v>
      </c>
    </row>
    <row r="10" spans="1:6" x14ac:dyDescent="0.25">
      <c r="A10" s="27" t="s">
        <v>73</v>
      </c>
      <c r="B10" s="27"/>
      <c r="C10" s="27">
        <v>-4.7232942047626798</v>
      </c>
    </row>
    <row r="11" spans="1:6" x14ac:dyDescent="0.25">
      <c r="A11" s="27" t="s">
        <v>74</v>
      </c>
      <c r="B11" s="27"/>
      <c r="C11" s="27">
        <v>-3.9329865152276802</v>
      </c>
    </row>
    <row r="12" spans="1:6" x14ac:dyDescent="0.25">
      <c r="A12" s="27" t="s">
        <v>48</v>
      </c>
      <c r="B12" s="27">
        <v>-3.4416946458084499</v>
      </c>
      <c r="C12" s="27"/>
    </row>
    <row r="13" spans="1:6" x14ac:dyDescent="0.25">
      <c r="A13" s="27" t="s">
        <v>75</v>
      </c>
      <c r="B13" s="27"/>
      <c r="C13" s="27">
        <v>-1.74204728162871</v>
      </c>
    </row>
    <row r="14" spans="1:6" x14ac:dyDescent="0.25">
      <c r="A14" s="27" t="s">
        <v>76</v>
      </c>
      <c r="B14" s="27"/>
      <c r="C14" s="27">
        <v>-1.0178351056329</v>
      </c>
    </row>
    <row r="15" spans="1:6" x14ac:dyDescent="0.25">
      <c r="A15" s="27" t="s">
        <v>49</v>
      </c>
      <c r="B15" s="27"/>
      <c r="C15" s="27">
        <v>-0.86161500603589802</v>
      </c>
    </row>
    <row r="16" spans="1:6" x14ac:dyDescent="0.25">
      <c r="A16" s="27" t="s">
        <v>77</v>
      </c>
      <c r="B16" s="27"/>
      <c r="C16" s="27">
        <v>3.1935990725062</v>
      </c>
    </row>
    <row r="17" spans="1:3" x14ac:dyDescent="0.25">
      <c r="A17" s="29" t="s">
        <v>78</v>
      </c>
      <c r="B17" s="29"/>
      <c r="C17" s="29">
        <v>7.6824939765363496</v>
      </c>
    </row>
  </sheetData>
  <mergeCells count="2">
    <mergeCell ref="A1:C1"/>
    <mergeCell ref="E1:F1"/>
  </mergeCells>
  <pageMargins left="0.7" right="0.7" top="0.75" bottom="0.75" header="0.3" footer="0.3"/>
  <pageSetup paperSize="9" orientation="portrait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30"/>
  <sheetViews>
    <sheetView workbookViewId="0">
      <selection sqref="A1:D1"/>
    </sheetView>
  </sheetViews>
  <sheetFormatPr defaultRowHeight="15" x14ac:dyDescent="0.25"/>
  <cols>
    <col min="1" max="3" width="11.7109375" customWidth="1"/>
    <col min="4" max="4" width="16.7109375" customWidth="1"/>
    <col min="6" max="6" width="12.7109375" customWidth="1"/>
    <col min="7" max="7" width="36.7109375" customWidth="1"/>
  </cols>
  <sheetData>
    <row r="1" spans="1:7" ht="15.75" x14ac:dyDescent="0.25">
      <c r="A1" s="190" t="s">
        <v>52</v>
      </c>
      <c r="B1" s="191"/>
      <c r="C1" s="191"/>
      <c r="D1" s="191"/>
      <c r="F1" s="190" t="s">
        <v>53</v>
      </c>
      <c r="G1" s="191"/>
    </row>
    <row r="2" spans="1:7" x14ac:dyDescent="0.25">
      <c r="A2" s="9" t="s">
        <v>51</v>
      </c>
      <c r="B2" s="9" t="s">
        <v>48</v>
      </c>
      <c r="C2" s="9" t="s">
        <v>63</v>
      </c>
      <c r="D2" s="9" t="s">
        <v>49</v>
      </c>
      <c r="F2" s="16" t="s">
        <v>54</v>
      </c>
      <c r="G2" s="10" t="s">
        <v>7</v>
      </c>
    </row>
    <row r="3" spans="1:7" x14ac:dyDescent="0.25">
      <c r="A3" s="31">
        <v>2019</v>
      </c>
      <c r="B3" s="31">
        <v>102.626395272488</v>
      </c>
      <c r="C3" s="31">
        <v>102.66753415745001</v>
      </c>
      <c r="D3" s="31">
        <v>100.497994484643</v>
      </c>
      <c r="F3" s="16" t="s">
        <v>55</v>
      </c>
      <c r="G3" s="11"/>
    </row>
    <row r="4" spans="1:7" x14ac:dyDescent="0.25">
      <c r="A4" s="30">
        <v>2019.0833333333301</v>
      </c>
      <c r="B4" s="30">
        <v>101.444517399869</v>
      </c>
      <c r="C4" s="30">
        <v>102.66753415745001</v>
      </c>
      <c r="D4" s="30">
        <v>99.991117019577501</v>
      </c>
      <c r="F4" s="16" t="s">
        <v>56</v>
      </c>
      <c r="G4" s="11" t="s">
        <v>64</v>
      </c>
    </row>
    <row r="5" spans="1:7" x14ac:dyDescent="0.25">
      <c r="A5" s="30">
        <v>2019.1666666666699</v>
      </c>
      <c r="B5" s="30">
        <v>101.739986868024</v>
      </c>
      <c r="C5" s="30">
        <v>102.765126870527</v>
      </c>
      <c r="D5" s="30">
        <v>100.098807946617</v>
      </c>
      <c r="F5" s="16" t="s">
        <v>58</v>
      </c>
      <c r="G5" s="12"/>
    </row>
    <row r="6" spans="1:7" x14ac:dyDescent="0.25">
      <c r="A6" s="30">
        <v>2019.25</v>
      </c>
      <c r="B6" s="30">
        <v>100.65659881812201</v>
      </c>
      <c r="C6" s="30">
        <v>101.98438516590799</v>
      </c>
      <c r="D6" s="30">
        <v>99.466990753486598</v>
      </c>
    </row>
    <row r="7" spans="1:7" x14ac:dyDescent="0.25">
      <c r="A7" s="30">
        <v>2019.3333333333301</v>
      </c>
      <c r="B7" s="30">
        <v>101.14904793171399</v>
      </c>
      <c r="C7" s="30">
        <v>102.765126870527</v>
      </c>
      <c r="D7" s="30">
        <v>99.683832823525293</v>
      </c>
      <c r="F7" s="17" t="str">
        <f>HYPERLINK("#'OVERZICHT'!A1", "Link naar overzicht")</f>
        <v>Link naar overzicht</v>
      </c>
    </row>
    <row r="8" spans="1:7" x14ac:dyDescent="0.25">
      <c r="A8" s="30">
        <v>2019.4166666666699</v>
      </c>
      <c r="B8" s="30">
        <v>99.967170059093903</v>
      </c>
      <c r="C8" s="30">
        <v>101.496421600521</v>
      </c>
      <c r="D8" s="30">
        <v>99.730377207245695</v>
      </c>
    </row>
    <row r="9" spans="1:7" x14ac:dyDescent="0.25">
      <c r="A9" s="30">
        <v>2019.5</v>
      </c>
      <c r="B9" s="30">
        <v>100.065659881812</v>
      </c>
      <c r="C9" s="30">
        <v>101.301236174366</v>
      </c>
      <c r="D9" s="30">
        <v>99.554968765067997</v>
      </c>
    </row>
    <row r="10" spans="1:7" x14ac:dyDescent="0.25">
      <c r="A10" s="30">
        <v>2019.5833333333301</v>
      </c>
      <c r="B10" s="30">
        <v>100.361129349967</v>
      </c>
      <c r="C10" s="30">
        <v>101.398828887443</v>
      </c>
      <c r="D10" s="30">
        <v>100.256876324271</v>
      </c>
    </row>
    <row r="11" spans="1:7" x14ac:dyDescent="0.25">
      <c r="A11" s="30">
        <v>2019.6666666666699</v>
      </c>
      <c r="B11" s="30">
        <v>101.54300722258699</v>
      </c>
      <c r="C11" s="30">
        <v>101.398828887443</v>
      </c>
      <c r="D11" s="30">
        <v>99.908432290850698</v>
      </c>
    </row>
    <row r="12" spans="1:7" x14ac:dyDescent="0.25">
      <c r="A12" s="30">
        <v>2019.75</v>
      </c>
      <c r="B12" s="30">
        <v>101.247537754432</v>
      </c>
      <c r="C12" s="30">
        <v>100.81327260897901</v>
      </c>
      <c r="D12" s="30">
        <v>99.501853409528195</v>
      </c>
    </row>
    <row r="13" spans="1:7" x14ac:dyDescent="0.25">
      <c r="A13" s="30">
        <v>2019.8333333333301</v>
      </c>
      <c r="B13" s="30">
        <v>100.164149704531</v>
      </c>
      <c r="C13" s="30">
        <v>100.32530904359101</v>
      </c>
      <c r="D13" s="30">
        <v>100.425257477142</v>
      </c>
    </row>
    <row r="14" spans="1:7" x14ac:dyDescent="0.25">
      <c r="A14" s="30">
        <v>2019.9166666666699</v>
      </c>
      <c r="B14" s="30">
        <v>98.588312541037396</v>
      </c>
      <c r="C14" s="30">
        <v>98.861418347430103</v>
      </c>
      <c r="D14" s="30">
        <v>100.072889113329</v>
      </c>
    </row>
    <row r="15" spans="1:7" x14ac:dyDescent="0.25">
      <c r="A15" s="30">
        <v>2020</v>
      </c>
      <c r="B15" s="30">
        <v>101.05055810899501</v>
      </c>
      <c r="C15" s="30">
        <v>100.42290175666901</v>
      </c>
      <c r="D15" s="30">
        <v>99.645593418076601</v>
      </c>
    </row>
    <row r="16" spans="1:7" x14ac:dyDescent="0.25">
      <c r="A16" s="30">
        <v>2020.0833333333301</v>
      </c>
      <c r="B16" s="30">
        <v>100.164149704531</v>
      </c>
      <c r="C16" s="30">
        <v>100.618087182824</v>
      </c>
      <c r="D16" s="30">
        <v>99.747899798763996</v>
      </c>
    </row>
    <row r="17" spans="1:4" x14ac:dyDescent="0.25">
      <c r="A17" s="30">
        <v>2020.1666666666699</v>
      </c>
      <c r="B17" s="30">
        <v>99.080761654629001</v>
      </c>
      <c r="C17" s="30">
        <v>89.590110605074798</v>
      </c>
      <c r="D17" s="30">
        <v>95.390524111055498</v>
      </c>
    </row>
    <row r="18" spans="1:4" x14ac:dyDescent="0.25">
      <c r="A18" s="30">
        <v>2020.25</v>
      </c>
      <c r="B18" s="30">
        <v>92.678923177938302</v>
      </c>
      <c r="C18" s="30">
        <v>72.511385816525703</v>
      </c>
      <c r="D18" s="30">
        <v>83.292361093154199</v>
      </c>
    </row>
    <row r="19" spans="1:4" x14ac:dyDescent="0.25">
      <c r="A19" s="30">
        <v>2020.3333333333301</v>
      </c>
      <c r="B19" s="30">
        <v>92.186474064346697</v>
      </c>
      <c r="C19" s="30">
        <v>82.173064411190595</v>
      </c>
      <c r="D19" s="30">
        <v>84.018362215695205</v>
      </c>
    </row>
    <row r="20" spans="1:4" x14ac:dyDescent="0.25">
      <c r="A20" s="30">
        <v>2020.4166666666699</v>
      </c>
      <c r="B20" s="30">
        <v>93.171372291529906</v>
      </c>
      <c r="C20" s="30">
        <v>89.882888744307095</v>
      </c>
      <c r="D20" s="30">
        <v>89.257434552664407</v>
      </c>
    </row>
    <row r="21" spans="1:4" x14ac:dyDescent="0.25">
      <c r="A21" s="30">
        <v>2020.5</v>
      </c>
      <c r="B21" s="30">
        <v>95.535128036769507</v>
      </c>
      <c r="C21" s="30">
        <v>94.176968119713706</v>
      </c>
      <c r="D21" s="30">
        <v>93.005352604127907</v>
      </c>
    </row>
    <row r="22" spans="1:4" x14ac:dyDescent="0.25">
      <c r="A22" s="30">
        <v>2020.5833333333301</v>
      </c>
      <c r="B22" s="30">
        <v>95.732107682206205</v>
      </c>
      <c r="C22" s="30">
        <v>94.7625243981783</v>
      </c>
      <c r="D22" s="30">
        <v>93.899643616042297</v>
      </c>
    </row>
    <row r="23" spans="1:4" x14ac:dyDescent="0.25">
      <c r="A23" s="30">
        <v>2020.6666666666699</v>
      </c>
      <c r="B23" s="30">
        <v>96.224556795797795</v>
      </c>
      <c r="C23" s="30">
        <v>94.957709824333094</v>
      </c>
      <c r="D23" s="30">
        <v>93.821430798692504</v>
      </c>
    </row>
    <row r="24" spans="1:4" x14ac:dyDescent="0.25">
      <c r="A24" s="30">
        <v>2020.75</v>
      </c>
      <c r="B24" s="30">
        <v>98.292843072882405</v>
      </c>
      <c r="C24" s="30">
        <v>97.299934938191299</v>
      </c>
      <c r="D24" s="30">
        <v>94.818940826269298</v>
      </c>
    </row>
    <row r="25" spans="1:4" x14ac:dyDescent="0.25">
      <c r="A25" s="30">
        <v>2020.8333333333301</v>
      </c>
      <c r="B25" s="30">
        <v>97.406434668417603</v>
      </c>
      <c r="C25" s="30">
        <v>99.446974625894597</v>
      </c>
      <c r="D25" s="30">
        <v>95.665135975005995</v>
      </c>
    </row>
    <row r="26" spans="1:4" x14ac:dyDescent="0.25">
      <c r="A26" s="30">
        <v>2020.9166666666599</v>
      </c>
      <c r="B26" s="30">
        <v>97.504924491135895</v>
      </c>
      <c r="C26" s="30">
        <v>99.349381912817194</v>
      </c>
      <c r="D26" s="30">
        <v>96.671316034844395</v>
      </c>
    </row>
    <row r="27" spans="1:4" x14ac:dyDescent="0.25">
      <c r="A27" s="30">
        <v>2021</v>
      </c>
      <c r="B27" s="30">
        <v>99.376231122784006</v>
      </c>
      <c r="C27" s="30">
        <v>100.227716330514</v>
      </c>
      <c r="D27" s="30">
        <v>97.507015881369597</v>
      </c>
    </row>
    <row r="28" spans="1:4" x14ac:dyDescent="0.25">
      <c r="A28" s="30">
        <v>2021.0833333333301</v>
      </c>
      <c r="B28" s="30">
        <v>96.913985554825999</v>
      </c>
      <c r="C28" s="30">
        <v>99.056603773584897</v>
      </c>
      <c r="D28" s="30">
        <v>94.104256377417101</v>
      </c>
    </row>
    <row r="29" spans="1:4" x14ac:dyDescent="0.25">
      <c r="A29" s="30">
        <v>2021.1666666666599</v>
      </c>
      <c r="B29" s="30">
        <v>99.770190413657204</v>
      </c>
      <c r="C29" s="30">
        <v>99.1541964866623</v>
      </c>
      <c r="D29" s="30">
        <v>96.382010747797906</v>
      </c>
    </row>
    <row r="30" spans="1:4" x14ac:dyDescent="0.25">
      <c r="A30" s="32">
        <v>2021.25</v>
      </c>
      <c r="B30" s="32"/>
      <c r="C30" s="32"/>
      <c r="D30" s="32">
        <v>97.0246882971296</v>
      </c>
    </row>
  </sheetData>
  <mergeCells count="2">
    <mergeCell ref="A1:D1"/>
    <mergeCell ref="F1:G1"/>
  </mergeCells>
  <pageMargins left="0.7" right="0.7" top="0.75" bottom="0.75" header="0.3" footer="0.3"/>
  <pageSetup paperSize="9" orientation="portrait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30"/>
  <sheetViews>
    <sheetView workbookViewId="0">
      <selection sqref="A1:D1"/>
    </sheetView>
  </sheetViews>
  <sheetFormatPr defaultRowHeight="15" x14ac:dyDescent="0.25"/>
  <cols>
    <col min="1" max="3" width="11.7109375" customWidth="1"/>
    <col min="4" max="4" width="16.7109375" customWidth="1"/>
    <col min="6" max="6" width="12.7109375" customWidth="1"/>
    <col min="7" max="7" width="36.7109375" customWidth="1"/>
  </cols>
  <sheetData>
    <row r="1" spans="1:7" ht="15.75" x14ac:dyDescent="0.25">
      <c r="A1" s="190" t="s">
        <v>52</v>
      </c>
      <c r="B1" s="191"/>
      <c r="C1" s="191"/>
      <c r="D1" s="191"/>
      <c r="F1" s="190" t="s">
        <v>53</v>
      </c>
      <c r="G1" s="191"/>
    </row>
    <row r="2" spans="1:7" x14ac:dyDescent="0.25">
      <c r="A2" s="9" t="s">
        <v>51</v>
      </c>
      <c r="B2" s="9" t="s">
        <v>48</v>
      </c>
      <c r="C2" s="9" t="s">
        <v>63</v>
      </c>
      <c r="D2" s="9" t="s">
        <v>49</v>
      </c>
      <c r="F2" s="16" t="s">
        <v>54</v>
      </c>
      <c r="G2" s="10" t="s">
        <v>8</v>
      </c>
    </row>
    <row r="3" spans="1:7" x14ac:dyDescent="0.25">
      <c r="A3" s="34">
        <v>2019</v>
      </c>
      <c r="B3" s="34">
        <v>97.416641634124403</v>
      </c>
      <c r="C3" s="34">
        <v>98.3501374885426</v>
      </c>
      <c r="D3" s="34">
        <v>98.262820375758395</v>
      </c>
      <c r="F3" s="16" t="s">
        <v>55</v>
      </c>
      <c r="G3" s="11"/>
    </row>
    <row r="4" spans="1:7" x14ac:dyDescent="0.25">
      <c r="A4" s="33">
        <v>2019.0833333333301</v>
      </c>
      <c r="B4" s="33">
        <v>98.317813157104197</v>
      </c>
      <c r="C4" s="33">
        <v>98.808432630614107</v>
      </c>
      <c r="D4" s="33">
        <v>98.038806112530196</v>
      </c>
      <c r="F4" s="16" t="s">
        <v>56</v>
      </c>
      <c r="G4" s="11" t="s">
        <v>64</v>
      </c>
    </row>
    <row r="5" spans="1:7" x14ac:dyDescent="0.25">
      <c r="A5" s="33">
        <v>2019.1666666666699</v>
      </c>
      <c r="B5" s="33">
        <v>98.588164613998202</v>
      </c>
      <c r="C5" s="33">
        <v>98.900091659028405</v>
      </c>
      <c r="D5" s="33">
        <v>99.077955976756499</v>
      </c>
      <c r="F5" s="16" t="s">
        <v>58</v>
      </c>
      <c r="G5" s="12"/>
    </row>
    <row r="6" spans="1:7" x14ac:dyDescent="0.25">
      <c r="A6" s="33">
        <v>2019.25</v>
      </c>
      <c r="B6" s="33">
        <v>99.399218984680104</v>
      </c>
      <c r="C6" s="33">
        <v>99.358386801099897</v>
      </c>
      <c r="D6" s="33">
        <v>99.008383265049005</v>
      </c>
    </row>
    <row r="7" spans="1:7" x14ac:dyDescent="0.25">
      <c r="A7" s="33">
        <v>2019.3333333333301</v>
      </c>
      <c r="B7" s="33">
        <v>99.218984680084105</v>
      </c>
      <c r="C7" s="33">
        <v>98.716773602199794</v>
      </c>
      <c r="D7" s="33">
        <v>99.289141229315305</v>
      </c>
      <c r="F7" s="17" t="str">
        <f>HYPERLINK("#'OVERZICHT'!A1", "Link naar overzicht")</f>
        <v>Link naar overzicht</v>
      </c>
    </row>
    <row r="8" spans="1:7" x14ac:dyDescent="0.25">
      <c r="A8" s="33">
        <v>2019.4166666666699</v>
      </c>
      <c r="B8" s="33">
        <v>99.218984680084105</v>
      </c>
      <c r="C8" s="33">
        <v>99.816681943171403</v>
      </c>
      <c r="D8" s="33">
        <v>99.663156232678801</v>
      </c>
    </row>
    <row r="9" spans="1:7" x14ac:dyDescent="0.25">
      <c r="A9" s="33">
        <v>2019.5</v>
      </c>
      <c r="B9" s="33">
        <v>99.128867527786099</v>
      </c>
      <c r="C9" s="33">
        <v>99.541704857928494</v>
      </c>
      <c r="D9" s="33">
        <v>100.14917836765601</v>
      </c>
    </row>
    <row r="10" spans="1:7" x14ac:dyDescent="0.25">
      <c r="A10" s="33">
        <v>2019.5833333333301</v>
      </c>
      <c r="B10" s="33">
        <v>98.407930309402204</v>
      </c>
      <c r="C10" s="33">
        <v>99.816681943171403</v>
      </c>
      <c r="D10" s="33">
        <v>100.533555264253</v>
      </c>
    </row>
    <row r="11" spans="1:7" x14ac:dyDescent="0.25">
      <c r="A11" s="33">
        <v>2019.6666666666699</v>
      </c>
      <c r="B11" s="33">
        <v>99.399218984680104</v>
      </c>
      <c r="C11" s="33">
        <v>99.908340971585702</v>
      </c>
      <c r="D11" s="33">
        <v>99.750492189928593</v>
      </c>
    </row>
    <row r="12" spans="1:7" x14ac:dyDescent="0.25">
      <c r="A12" s="33">
        <v>2019.75</v>
      </c>
      <c r="B12" s="33">
        <v>99.579453289276103</v>
      </c>
      <c r="C12" s="33">
        <v>99.725022914757105</v>
      </c>
      <c r="D12" s="33">
        <v>99.899999506576506</v>
      </c>
    </row>
    <row r="13" spans="1:7" x14ac:dyDescent="0.25">
      <c r="A13" s="33">
        <v>2019.8333333333301</v>
      </c>
      <c r="B13" s="33">
        <v>99.759687593872002</v>
      </c>
      <c r="C13" s="33">
        <v>100.549954170486</v>
      </c>
      <c r="D13" s="33">
        <v>99.990296004749993</v>
      </c>
    </row>
    <row r="14" spans="1:7" x14ac:dyDescent="0.25">
      <c r="A14" s="33">
        <v>2019.9166666666699</v>
      </c>
      <c r="B14" s="33">
        <v>100.660859116852</v>
      </c>
      <c r="C14" s="33">
        <v>99.725022914757105</v>
      </c>
      <c r="D14" s="33">
        <v>100.109704488673</v>
      </c>
    </row>
    <row r="15" spans="1:7" x14ac:dyDescent="0.25">
      <c r="A15" s="33">
        <v>2020</v>
      </c>
      <c r="B15" s="33">
        <v>99.579453289276103</v>
      </c>
      <c r="C15" s="33">
        <v>100.36663611365699</v>
      </c>
      <c r="D15" s="33">
        <v>100.507403819427</v>
      </c>
    </row>
    <row r="16" spans="1:7" x14ac:dyDescent="0.25">
      <c r="A16" s="33">
        <v>2020.0833333333301</v>
      </c>
      <c r="B16" s="33">
        <v>101.381796335236</v>
      </c>
      <c r="C16" s="33">
        <v>100.824931255729</v>
      </c>
      <c r="D16" s="33">
        <v>100.240461712805</v>
      </c>
    </row>
    <row r="17" spans="1:4" x14ac:dyDescent="0.25">
      <c r="A17" s="33">
        <v>2020.1666666666699</v>
      </c>
      <c r="B17" s="33">
        <v>98.317813157104197</v>
      </c>
      <c r="C17" s="33">
        <v>90.834097158570103</v>
      </c>
      <c r="D17" s="33">
        <v>91.916900905761096</v>
      </c>
    </row>
    <row r="18" spans="1:4" x14ac:dyDescent="0.25">
      <c r="A18" s="33">
        <v>2020.25</v>
      </c>
      <c r="B18" s="33">
        <v>93.811955542204899</v>
      </c>
      <c r="C18" s="33">
        <v>80.384967919340099</v>
      </c>
      <c r="D18" s="33">
        <v>78.988712115355796</v>
      </c>
    </row>
    <row r="19" spans="1:4" x14ac:dyDescent="0.25">
      <c r="A19" s="33">
        <v>2020.3333333333301</v>
      </c>
      <c r="B19" s="33">
        <v>102.913787924302</v>
      </c>
      <c r="C19" s="33">
        <v>96.241979835013794</v>
      </c>
      <c r="D19" s="33">
        <v>93.374473887206705</v>
      </c>
    </row>
    <row r="20" spans="1:4" x14ac:dyDescent="0.25">
      <c r="A20" s="33">
        <v>2020.4166666666699</v>
      </c>
      <c r="B20" s="33">
        <v>104.71613097026101</v>
      </c>
      <c r="C20" s="33">
        <v>101.558203483043</v>
      </c>
      <c r="D20" s="33">
        <v>101.042768303133</v>
      </c>
    </row>
    <row r="21" spans="1:4" x14ac:dyDescent="0.25">
      <c r="A21" s="33">
        <v>2020.5</v>
      </c>
      <c r="B21" s="33">
        <v>104.626013817963</v>
      </c>
      <c r="C21" s="33">
        <v>100</v>
      </c>
      <c r="D21" s="33">
        <v>101.944746437894</v>
      </c>
    </row>
    <row r="22" spans="1:4" x14ac:dyDescent="0.25">
      <c r="A22" s="33">
        <v>2020.5833333333301</v>
      </c>
      <c r="B22" s="33">
        <v>106.067888254731</v>
      </c>
      <c r="C22" s="33">
        <v>104.124656278643</v>
      </c>
      <c r="D22" s="33">
        <v>102.415965868253</v>
      </c>
    </row>
    <row r="23" spans="1:4" x14ac:dyDescent="0.25">
      <c r="A23" s="33">
        <v>2020.6666666666699</v>
      </c>
      <c r="B23" s="33">
        <v>103.814959447281</v>
      </c>
      <c r="C23" s="33">
        <v>102.5664527956</v>
      </c>
      <c r="D23" s="33">
        <v>104.22880376054501</v>
      </c>
    </row>
    <row r="24" spans="1:4" x14ac:dyDescent="0.25">
      <c r="A24" s="33">
        <v>2020.75</v>
      </c>
      <c r="B24" s="33">
        <v>102.913787924302</v>
      </c>
      <c r="C24" s="33">
        <v>104.124656278643</v>
      </c>
      <c r="D24" s="33">
        <v>104.200185198282</v>
      </c>
    </row>
    <row r="25" spans="1:4" x14ac:dyDescent="0.25">
      <c r="A25" s="33">
        <v>2020.8333333333301</v>
      </c>
      <c r="B25" s="33">
        <v>106.428356863923</v>
      </c>
      <c r="C25" s="33">
        <v>98.716773602199794</v>
      </c>
      <c r="D25" s="33">
        <v>102.604453640396</v>
      </c>
    </row>
    <row r="26" spans="1:4" x14ac:dyDescent="0.25">
      <c r="A26" s="33">
        <v>2020.9166666666599</v>
      </c>
      <c r="B26" s="33">
        <v>95.434064283568702</v>
      </c>
      <c r="C26" s="33">
        <v>100.6416131989</v>
      </c>
      <c r="D26" s="33">
        <v>101.109380473917</v>
      </c>
    </row>
    <row r="27" spans="1:4" x14ac:dyDescent="0.25">
      <c r="A27" s="33">
        <v>2021</v>
      </c>
      <c r="B27" s="33">
        <v>90.117152297987403</v>
      </c>
      <c r="C27" s="33">
        <v>95.508707607699293</v>
      </c>
      <c r="D27" s="33">
        <v>108.469778633776</v>
      </c>
    </row>
    <row r="28" spans="1:4" x14ac:dyDescent="0.25">
      <c r="A28" s="33">
        <v>2021.0833333333301</v>
      </c>
      <c r="B28" s="33">
        <v>95.253829978972703</v>
      </c>
      <c r="C28" s="33">
        <v>99.541704857928494</v>
      </c>
      <c r="D28" s="33">
        <v>104.99361016584</v>
      </c>
    </row>
    <row r="29" spans="1:4" x14ac:dyDescent="0.25">
      <c r="A29" s="33">
        <v>2021.1666666666599</v>
      </c>
      <c r="B29" s="33">
        <v>103.184139381196</v>
      </c>
      <c r="C29" s="33">
        <v>102.84142988084299</v>
      </c>
      <c r="D29" s="33">
        <v>115.493168551819</v>
      </c>
    </row>
    <row r="30" spans="1:4" x14ac:dyDescent="0.25">
      <c r="A30" s="35">
        <v>2021.25</v>
      </c>
      <c r="B30" s="35">
        <v>103.094022228898</v>
      </c>
      <c r="C30" s="35">
        <v>99.633363886342806</v>
      </c>
      <c r="D30" s="35">
        <v>114.635598530914</v>
      </c>
    </row>
  </sheetData>
  <mergeCells count="2">
    <mergeCell ref="A1:D1"/>
    <mergeCell ref="F1:G1"/>
  </mergeCells>
  <pageMargins left="0.7" right="0.7" top="0.75" bottom="0.75" header="0.3" footer="0.3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56</vt:i4>
      </vt:variant>
    </vt:vector>
  </HeadingPairs>
  <TitlesOfParts>
    <vt:vector size="56" baseType="lpstr">
      <vt:lpstr>Overzicht</vt:lpstr>
      <vt:lpstr>1.1a</vt:lpstr>
      <vt:lpstr>1.1b</vt:lpstr>
      <vt:lpstr>1.2a</vt:lpstr>
      <vt:lpstr>1.2b</vt:lpstr>
      <vt:lpstr>1.3a</vt:lpstr>
      <vt:lpstr>1.3b</vt:lpstr>
      <vt:lpstr>1.4a</vt:lpstr>
      <vt:lpstr>1.4b</vt:lpstr>
      <vt:lpstr>1.5a</vt:lpstr>
      <vt:lpstr>1.5b</vt:lpstr>
      <vt:lpstr>1.6a</vt:lpstr>
      <vt:lpstr>1.6b</vt:lpstr>
      <vt:lpstr>1.7a</vt:lpstr>
      <vt:lpstr>1.7b</vt:lpstr>
      <vt:lpstr>1.8a</vt:lpstr>
      <vt:lpstr>1.8b</vt:lpstr>
      <vt:lpstr>1.9a</vt:lpstr>
      <vt:lpstr>1.9b</vt:lpstr>
      <vt:lpstr>1.10a</vt:lpstr>
      <vt:lpstr>1.10b</vt:lpstr>
      <vt:lpstr>1.11a</vt:lpstr>
      <vt:lpstr>1.11b</vt:lpstr>
      <vt:lpstr>k1.1a</vt:lpstr>
      <vt:lpstr>k1.1b</vt:lpstr>
      <vt:lpstr>2.1a</vt:lpstr>
      <vt:lpstr>2.1b</vt:lpstr>
      <vt:lpstr>2.2a</vt:lpstr>
      <vt:lpstr>2.2b</vt:lpstr>
      <vt:lpstr>2.3a</vt:lpstr>
      <vt:lpstr>2.3b</vt:lpstr>
      <vt:lpstr>2.4a</vt:lpstr>
      <vt:lpstr>2.4b</vt:lpstr>
      <vt:lpstr>2.5a</vt:lpstr>
      <vt:lpstr>2.5b</vt:lpstr>
      <vt:lpstr>2.6a</vt:lpstr>
      <vt:lpstr>2.6b</vt:lpstr>
      <vt:lpstr>2.6c</vt:lpstr>
      <vt:lpstr>2.6d</vt:lpstr>
      <vt:lpstr>3.1a</vt:lpstr>
      <vt:lpstr>3.1b</vt:lpstr>
      <vt:lpstr>3.2a</vt:lpstr>
      <vt:lpstr>3.2b</vt:lpstr>
      <vt:lpstr>4.1a</vt:lpstr>
      <vt:lpstr>4.1b</vt:lpstr>
      <vt:lpstr>4.2a</vt:lpstr>
      <vt:lpstr>4.2b</vt:lpstr>
      <vt:lpstr>B.1a</vt:lpstr>
      <vt:lpstr>B.1b</vt:lpstr>
      <vt:lpstr>B.2a</vt:lpstr>
      <vt:lpstr>B.2b</vt:lpstr>
      <vt:lpstr>W01_bbp_kw_nl</vt:lpstr>
      <vt:lpstr>W02_fc_bbp_nl</vt:lpstr>
      <vt:lpstr>W03_fc_hicp_nl</vt:lpstr>
      <vt:lpstr>W04_fc_werkl_nl</vt:lpstr>
      <vt:lpstr>W05_fc_emu_nl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aek</dc:creator>
  <cp:lastModifiedBy>Fred Kuypers</cp:lastModifiedBy>
  <dcterms:created xsi:type="dcterms:W3CDTF">2021-06-15T11:14:53Z</dcterms:created>
  <dcterms:modified xsi:type="dcterms:W3CDTF">2021-06-17T14:20:46Z</dcterms:modified>
</cp:coreProperties>
</file>