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125" windowHeight="6105" firstSheet="3" activeTab="22"/>
  </bookViews>
  <sheets>
    <sheet name="Overzicht" sheetId="1" r:id="rId1"/>
    <sheet name="1a" sheetId="2" r:id="rId2"/>
    <sheet name="1b" sheetId="3" r:id="rId3"/>
    <sheet name="2a" sheetId="4" r:id="rId4"/>
    <sheet name="2b" sheetId="5" r:id="rId5"/>
    <sheet name="3a" sheetId="6" r:id="rId6"/>
    <sheet name="3b" sheetId="7" r:id="rId7"/>
    <sheet name="4a" sheetId="8" r:id="rId8"/>
    <sheet name="4b" sheetId="9" r:id="rId9"/>
    <sheet name="5a" sheetId="10" r:id="rId10"/>
    <sheet name="5b" sheetId="11" r:id="rId11"/>
    <sheet name="6a" sheetId="12" r:id="rId12"/>
    <sheet name="6b" sheetId="13" r:id="rId13"/>
    <sheet name="7a" sheetId="14" r:id="rId14"/>
    <sheet name="7b" sheetId="15" r:id="rId15"/>
    <sheet name="8a" sheetId="16" r:id="rId16"/>
    <sheet name="8b" sheetId="17" r:id="rId17"/>
    <sheet name="w01_bbp_kw" sheetId="18" r:id="rId18"/>
    <sheet name="w02_fc_bbp" sheetId="19" r:id="rId19"/>
    <sheet name="w03_fc_hicp" sheetId="20" r:id="rId20"/>
    <sheet name="w04_fc_werkl" sheetId="21" r:id="rId21"/>
    <sheet name="w05_fc_EMU" sheetId="22" r:id="rId22"/>
    <sheet name="PB_koopkracht" sheetId="28" r:id="rId23"/>
  </sheets>
  <calcPr calcId="145621"/>
</workbook>
</file>

<file path=xl/calcChain.xml><?xml version="1.0" encoding="utf-8"?>
<calcChain xmlns="http://schemas.openxmlformats.org/spreadsheetml/2006/main">
  <c r="J7" i="28" l="1"/>
  <c r="A26" i="1"/>
  <c r="J6" i="22" l="1"/>
  <c r="J6" i="21"/>
  <c r="J6" i="20"/>
  <c r="J6" i="19"/>
  <c r="E6" i="18"/>
  <c r="E6" i="17"/>
  <c r="E6" i="16"/>
  <c r="E6" i="15"/>
  <c r="D6" i="14"/>
  <c r="D6" i="13"/>
  <c r="E6" i="12"/>
  <c r="E6" i="11"/>
  <c r="E6" i="10"/>
  <c r="E6" i="9"/>
  <c r="I6" i="8"/>
  <c r="F6" i="7"/>
  <c r="E6" i="6"/>
  <c r="E6" i="5"/>
  <c r="E6" i="4"/>
  <c r="F6" i="3"/>
  <c r="D6" i="2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<sst xmlns="http://schemas.openxmlformats.org/spreadsheetml/2006/main" count="288" uniqueCount="105">
  <si>
    <t>kMEV2020</t>
  </si>
  <si>
    <t>19-06-2019</t>
  </si>
  <si>
    <t>TITEL</t>
  </si>
  <si>
    <t>Groeibijdragen bestedingen</t>
  </si>
  <si>
    <t>Bbp en werkgelegenheid</t>
  </si>
  <si>
    <t>Contractloonstijging en inflatie</t>
  </si>
  <si>
    <t>Bbp-volume Nederland en eurogebied</t>
  </si>
  <si>
    <t>Economische groei in Nederland</t>
  </si>
  <si>
    <t>Bbp-groei</t>
  </si>
  <si>
    <t>Inflatie</t>
  </si>
  <si>
    <t>Werkloosheid</t>
  </si>
  <si>
    <t>EMU-saldo</t>
  </si>
  <si>
    <t>Mondiale aandelenkoersen</t>
  </si>
  <si>
    <t>Inkoopmanagersindex industrie (PMI)</t>
  </si>
  <si>
    <t>Amerikaanse heffingen op Chinese invoer</t>
  </si>
  <si>
    <t>Mondiale bbp en wereldhandel</t>
  </si>
  <si>
    <t>Vertrouwensindicatoren eurogebied</t>
  </si>
  <si>
    <t>Lonen en consumentenprijzen eurogebied</t>
  </si>
  <si>
    <t>Vacatures en werkloosheid</t>
  </si>
  <si>
    <t>Arbeidsproductiviteit</t>
  </si>
  <si>
    <t>Koopkracht</t>
  </si>
  <si>
    <t>Saldo overheidsbegroting</t>
  </si>
  <si>
    <t>Collectieve uitgaven en lasten</t>
  </si>
  <si>
    <t>MSCI, dollar-index</t>
  </si>
  <si>
    <t/>
  </si>
  <si>
    <t>DATA</t>
  </si>
  <si>
    <t>BESCHRIJVING</t>
  </si>
  <si>
    <t>Titel</t>
  </si>
  <si>
    <t>y-as</t>
  </si>
  <si>
    <t>%-punt bbp-groei</t>
  </si>
  <si>
    <t>y-as (r)</t>
  </si>
  <si>
    <t>€ miljard</t>
  </si>
  <si>
    <t>Verenigde Staten</t>
  </si>
  <si>
    <t>Duitsland</t>
  </si>
  <si>
    <t>China</t>
  </si>
  <si>
    <t>mutatie in %</t>
  </si>
  <si>
    <t>invoer van VS uit China met heffingen</t>
  </si>
  <si>
    <t>inclusief aangekondigde maar nog niet ingevoerde heffingen</t>
  </si>
  <si>
    <t>%</t>
  </si>
  <si>
    <t>wereld-bbp-volume</t>
  </si>
  <si>
    <t>wereldhandelsvolume</t>
  </si>
  <si>
    <t>industrie</t>
  </si>
  <si>
    <t>diensten</t>
  </si>
  <si>
    <t>contractloonstijging, eurogebied</t>
  </si>
  <si>
    <t>consumentenprijsindex (hicp), eurogebied</t>
  </si>
  <si>
    <t>hicp '19-'20</t>
  </si>
  <si>
    <t xml:space="preserve"> consumptie huishoudens</t>
  </si>
  <si>
    <t xml:space="preserve"> investeringen in woningen</t>
  </si>
  <si>
    <t xml:space="preserve"> bedrijfsinvesteringen</t>
  </si>
  <si>
    <t xml:space="preserve"> overheidsbestedingen</t>
  </si>
  <si>
    <t xml:space="preserve"> uitvoer</t>
  </si>
  <si>
    <t xml:space="preserve"> bbp-groei</t>
  </si>
  <si>
    <t xml:space="preserve"> bbp-volume Nederland</t>
  </si>
  <si>
    <t xml:space="preserve"> bbp-volume eurogebied</t>
  </si>
  <si>
    <t>werkloosheid</t>
  </si>
  <si>
    <t>werkloosheid 2019-2020</t>
  </si>
  <si>
    <t>% beroepsbevolking</t>
  </si>
  <si>
    <t>vacatures</t>
  </si>
  <si>
    <t>% bbp</t>
  </si>
  <si>
    <t>werkgelegenheid (uren)</t>
  </si>
  <si>
    <t>bbp-volume</t>
  </si>
  <si>
    <t>arbeidsproductiviteit, totale economie (per uur)</t>
  </si>
  <si>
    <t>koopkracht,  mediaan alle huishoudens</t>
  </si>
  <si>
    <t xml:space="preserve"> inflatie (cpi)</t>
  </si>
  <si>
    <t xml:space="preserve"> contractloonontwikkeling bedrijven</t>
  </si>
  <si>
    <t>structureel EMU-saldo</t>
  </si>
  <si>
    <t>index</t>
  </si>
  <si>
    <t>collectieve uitgaven</t>
  </si>
  <si>
    <t>collectieve lasten</t>
  </si>
  <si>
    <t xml:space="preserve"> bbp-groei (linkeras)</t>
  </si>
  <si>
    <t xml:space="preserve"> bbp-niveau (in prijzen 2017, rechteras)</t>
  </si>
  <si>
    <t>% totale invoer uit China</t>
  </si>
  <si>
    <t>bbp-groei</t>
  </si>
  <si>
    <t>5-95ste percentiel</t>
  </si>
  <si>
    <t>20-80ste percentiel</t>
  </si>
  <si>
    <t>35-65ste percentiel</t>
  </si>
  <si>
    <t>hicp-inflatie</t>
  </si>
  <si>
    <t>saldo positieve en negatieve antwoorden in %</t>
  </si>
  <si>
    <t>feitelijk EMU-saldo</t>
  </si>
  <si>
    <t>duizenden</t>
  </si>
  <si>
    <t>Koopkrachtontwikkeling 2019</t>
  </si>
  <si>
    <t>Koopkrachtontwikkeling in 2019</t>
  </si>
  <si>
    <t>% negatieve koopkracht</t>
  </si>
  <si>
    <t>5%</t>
  </si>
  <si>
    <t>25%</t>
  </si>
  <si>
    <t>50%</t>
  </si>
  <si>
    <t>75%</t>
  </si>
  <si>
    <t>95%</t>
  </si>
  <si>
    <t>% positieve koopkracht</t>
  </si>
  <si>
    <t>Alle huishoudens</t>
  </si>
  <si>
    <t>verandering in %</t>
  </si>
  <si>
    <t>1e 20%- groep (tot 115% WML)</t>
  </si>
  <si>
    <t>2e 20%- groep (115-183% WML)</t>
  </si>
  <si>
    <t>3e 20%- groep (183-266% WML)</t>
  </si>
  <si>
    <t>4e 20%- groep (266-387% WML)</t>
  </si>
  <si>
    <t xml:space="preserve"> 5e 20%- groep (vanaf 387% WML)</t>
  </si>
  <si>
    <t>Werkenden</t>
  </si>
  <si>
    <t>Uitkeringsgerechtigden</t>
  </si>
  <si>
    <t>Gepensioneerden</t>
  </si>
  <si>
    <t>Tweeverdieners</t>
  </si>
  <si>
    <t>Alleenstaanden</t>
  </si>
  <si>
    <t>Alleenverdieners</t>
  </si>
  <si>
    <t>Huishoudens met kinderen</t>
  </si>
  <si>
    <t>Huishoudens zonder kinderen</t>
  </si>
  <si>
    <t>FIGUUR ( w = website, PB = persbericht)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</si>
</sst>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rgb="FF000000"/>
      <name val="Calibri"/>
      <family val="2"/>
      <scheme val="minor"/>
    </font>
    <font>
      <b/>
      <sz val="14"/>
      <color rgb="FFCA005D"/>
      <name val="Calibri"/>
    </font>
    <font>
      <i/>
      <sz val="12"/>
      <color rgb="FFCA005D"/>
      <name val="Calibri"/>
    </font>
    <font>
      <b/>
      <sz val="12"/>
      <color rgb="FFFFFFFF"/>
      <name val="Calibri"/>
    </font>
    <font>
      <sz val="11"/>
      <color rgb="FF000000"/>
      <name val="Calibri"/>
    </font>
    <font>
      <u/>
      <sz val="11"/>
      <color theme="10"/>
      <name val="Calibri"/>
    </font>
    <font>
      <b/>
      <sz val="11"/>
      <color rgb="FFFFFFFF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FFFFFF"/>
      <name val="Calibri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A005D"/>
      </patternFill>
    </fill>
    <fill>
      <patternFill patternType="solid">
        <fgColor rgb="FF4F81BD"/>
      </patternFill>
    </fill>
  </fills>
  <borders count="14">
    <border>
      <left/>
      <right/>
      <top/>
      <bottom/>
      <diagonal/>
    </border>
    <border>
      <left style="thin">
        <color rgb="FFCA005D"/>
      </left>
      <right style="thin">
        <color rgb="FFCA005D"/>
      </right>
      <top style="thin">
        <color rgb="FFCA005D"/>
      </top>
      <bottom style="thin">
        <color rgb="FFCA005D"/>
      </bottom>
      <diagonal/>
    </border>
    <border>
      <left style="thin">
        <color rgb="FFCA005D"/>
      </left>
      <right style="thin">
        <color rgb="FFCA005D"/>
      </right>
      <top style="thin">
        <color rgb="FFCA005D"/>
      </top>
      <bottom/>
      <diagonal/>
    </border>
    <border>
      <left style="thin">
        <color rgb="FFCA005D"/>
      </left>
      <right style="thin">
        <color rgb="FFCA005D"/>
      </right>
      <top/>
      <bottom/>
      <diagonal/>
    </border>
    <border>
      <left style="thin">
        <color rgb="FFCA005D"/>
      </left>
      <right style="thin">
        <color rgb="FFCA005D"/>
      </right>
      <top/>
      <bottom style="thin">
        <color rgb="FFCA005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/>
      <bottom/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4F81BD"/>
      </left>
      <right style="thin">
        <color auto="1"/>
      </right>
      <top style="thin">
        <color rgb="FF4F81BD"/>
      </top>
      <bottom style="thin">
        <color rgb="FF4F81BD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3" fillId="0" borderId="0"/>
  </cellStyleXfs>
  <cellXfs count="10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6" fillId="3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6" fillId="3" borderId="0" xfId="0" applyFont="1" applyFill="1" applyAlignment="1">
      <alignment horizontal="left"/>
    </xf>
    <xf numFmtId="0" fontId="5" fillId="0" borderId="0" xfId="0" applyFont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7" fillId="0" borderId="4" xfId="1" applyBorder="1"/>
    <xf numFmtId="0" fontId="8" fillId="0" borderId="3" xfId="0" applyFont="1" applyBorder="1"/>
    <xf numFmtId="0" fontId="8" fillId="0" borderId="4" xfId="0" applyFont="1" applyFill="1" applyBorder="1"/>
    <xf numFmtId="0" fontId="10" fillId="3" borderId="0" xfId="0" applyFont="1" applyFill="1" applyAlignment="1">
      <alignment horizontal="left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10" fillId="3" borderId="9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2" fillId="0" borderId="0" xfId="0" applyFont="1"/>
    <xf numFmtId="0" fontId="0" fillId="0" borderId="10" xfId="0" applyBorder="1"/>
    <xf numFmtId="1" fontId="11" fillId="0" borderId="10" xfId="0" applyNumberFormat="1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164" fontId="0" fillId="0" borderId="0" xfId="0" applyNumberFormat="1"/>
    <xf numFmtId="0" fontId="9" fillId="2" borderId="1" xfId="0" applyFont="1" applyFill="1" applyBorder="1" applyAlignment="1">
      <alignment horizontal="center" vertical="center"/>
    </xf>
    <xf numFmtId="0" fontId="8" fillId="0" borderId="3" xfId="0" applyFont="1" applyFill="1" applyBorder="1"/>
    <xf numFmtId="0" fontId="3" fillId="2" borderId="0" xfId="0" applyFont="1" applyFill="1" applyAlignment="1">
      <alignment horizontal="center" vertical="center"/>
    </xf>
    <xf numFmtId="0" fontId="0" fillId="0" borderId="0" xfId="0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12" xfId="0" applyBorder="1"/>
    <xf numFmtId="0" fontId="10" fillId="3" borderId="13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2" xfId="0" applyBorder="1" applyAlignment="1">
      <alignment horizontal="right"/>
    </xf>
    <xf numFmtId="1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" fontId="11" fillId="0" borderId="12" xfId="0" applyNumberFormat="1" applyFont="1" applyBorder="1" applyAlignment="1">
      <alignment horizontal="right"/>
    </xf>
    <xf numFmtId="1" fontId="11" fillId="0" borderId="11" xfId="0" applyNumberFormat="1" applyFont="1" applyBorder="1" applyAlignment="1">
      <alignment horizontal="right"/>
    </xf>
  </cellXfs>
  <cellStyles count="3">
    <cellStyle name="Hyperlink" xfId="1" builtinId="8"/>
    <cellStyle name="Normal" xfId="0" builtinId="0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Normal="100" workbookViewId="0">
      <selection activeCell="A26" sqref="A26"/>
    </sheetView>
  </sheetViews>
  <sheetFormatPr defaultRowHeight="15" x14ac:dyDescent="0.25"/>
  <cols>
    <col min="1" max="1" width="39.5703125" customWidth="1"/>
    <col min="2" max="2" width="39.7109375" customWidth="1"/>
  </cols>
  <sheetData>
    <row r="1" spans="1:2" ht="18.75" x14ac:dyDescent="0.3">
      <c r="A1" s="1" t="s">
        <v>0</v>
      </c>
    </row>
    <row r="2" spans="1:2" ht="15.75" x14ac:dyDescent="0.25">
      <c r="A2" s="2" t="s">
        <v>1</v>
      </c>
    </row>
    <row r="4" spans="1:2" ht="15.75" x14ac:dyDescent="0.25">
      <c r="A4" s="89" t="s">
        <v>104</v>
      </c>
      <c r="B4" s="3" t="s">
        <v>2</v>
      </c>
    </row>
    <row r="5" spans="1:2" x14ac:dyDescent="0.25">
      <c r="A5" s="4" t="str">
        <f>HYPERLINK("#'1a'!A3", "1a")</f>
        <v>1a</v>
      </c>
      <c r="B5" s="76" t="s">
        <v>12</v>
      </c>
    </row>
    <row r="6" spans="1:2" x14ac:dyDescent="0.25">
      <c r="A6" s="5" t="str">
        <f>HYPERLINK("#'1b'!A3", "1b")</f>
        <v>1b</v>
      </c>
      <c r="B6" s="76" t="s">
        <v>13</v>
      </c>
    </row>
    <row r="7" spans="1:2" x14ac:dyDescent="0.25">
      <c r="A7" s="5" t="str">
        <f>HYPERLINK("#'2a'!A3", "2a")</f>
        <v>2a</v>
      </c>
      <c r="B7" s="76" t="s">
        <v>14</v>
      </c>
    </row>
    <row r="8" spans="1:2" x14ac:dyDescent="0.25">
      <c r="A8" s="5" t="str">
        <f>HYPERLINK("#'2b'!A3", "2b")</f>
        <v>2b</v>
      </c>
      <c r="B8" s="76" t="s">
        <v>15</v>
      </c>
    </row>
    <row r="9" spans="1:2" x14ac:dyDescent="0.25">
      <c r="A9" s="5" t="str">
        <f>HYPERLINK("#'3a'!A3", "3a")</f>
        <v>3a</v>
      </c>
      <c r="B9" s="76" t="s">
        <v>16</v>
      </c>
    </row>
    <row r="10" spans="1:2" x14ac:dyDescent="0.25">
      <c r="A10" s="5" t="str">
        <f>HYPERLINK("#'3b'!A3", "3b")</f>
        <v>3b</v>
      </c>
      <c r="B10" s="76" t="s">
        <v>17</v>
      </c>
    </row>
    <row r="11" spans="1:2" x14ac:dyDescent="0.25">
      <c r="A11" s="5" t="str">
        <f>HYPERLINK("#'4a'!A3", "4a")</f>
        <v>4a</v>
      </c>
      <c r="B11" s="76" t="s">
        <v>3</v>
      </c>
    </row>
    <row r="12" spans="1:2" x14ac:dyDescent="0.25">
      <c r="A12" s="5" t="str">
        <f>HYPERLINK("#'4b'!A3", "4b")</f>
        <v>4b</v>
      </c>
      <c r="B12" s="76" t="s">
        <v>6</v>
      </c>
    </row>
    <row r="13" spans="1:2" x14ac:dyDescent="0.25">
      <c r="A13" s="5" t="str">
        <f>HYPERLINK("#'5a'!A3", "5a")</f>
        <v>5a</v>
      </c>
      <c r="B13" s="76" t="s">
        <v>10</v>
      </c>
    </row>
    <row r="14" spans="1:2" x14ac:dyDescent="0.25">
      <c r="A14" s="5" t="str">
        <f>HYPERLINK("#'5b'!A3", "5b")</f>
        <v>5b</v>
      </c>
      <c r="B14" s="76" t="s">
        <v>18</v>
      </c>
    </row>
    <row r="15" spans="1:2" x14ac:dyDescent="0.25">
      <c r="A15" s="5" t="str">
        <f>HYPERLINK("#'6a'!A3", "6a")</f>
        <v>6a</v>
      </c>
      <c r="B15" s="76" t="s">
        <v>4</v>
      </c>
    </row>
    <row r="16" spans="1:2" x14ac:dyDescent="0.25">
      <c r="A16" s="5" t="str">
        <f>HYPERLINK("#'6b'!A3", "6b")</f>
        <v>6b</v>
      </c>
      <c r="B16" s="76" t="s">
        <v>19</v>
      </c>
    </row>
    <row r="17" spans="1:2" x14ac:dyDescent="0.25">
      <c r="A17" s="5" t="str">
        <f>HYPERLINK("#'7a'!A3", "7a")</f>
        <v>7a</v>
      </c>
      <c r="B17" s="76" t="s">
        <v>20</v>
      </c>
    </row>
    <row r="18" spans="1:2" x14ac:dyDescent="0.25">
      <c r="A18" s="5" t="str">
        <f>HYPERLINK("#'7b'!A3", "7b")</f>
        <v>7b</v>
      </c>
      <c r="B18" s="76" t="s">
        <v>5</v>
      </c>
    </row>
    <row r="19" spans="1:2" x14ac:dyDescent="0.25">
      <c r="A19" s="5" t="str">
        <f>HYPERLINK("#'8a'!A3", "8a")</f>
        <v>8a</v>
      </c>
      <c r="B19" s="76" t="s">
        <v>21</v>
      </c>
    </row>
    <row r="20" spans="1:2" x14ac:dyDescent="0.25">
      <c r="A20" s="5" t="str">
        <f>HYPERLINK("#'8b'!A3", "8b")</f>
        <v>8b</v>
      </c>
      <c r="B20" s="76" t="s">
        <v>22</v>
      </c>
    </row>
    <row r="21" spans="1:2" x14ac:dyDescent="0.25">
      <c r="A21" s="5" t="str">
        <f>HYPERLINK("#'w01_bbp_kw'!A3", "w01_bbp_kw")</f>
        <v>w01_bbp_kw</v>
      </c>
      <c r="B21" s="76" t="s">
        <v>7</v>
      </c>
    </row>
    <row r="22" spans="1:2" x14ac:dyDescent="0.25">
      <c r="A22" s="5" t="str">
        <f>HYPERLINK("#'w02_fc_bbp'!A3", "w02_fc_bbp")</f>
        <v>w02_fc_bbp</v>
      </c>
      <c r="B22" s="76" t="s">
        <v>8</v>
      </c>
    </row>
    <row r="23" spans="1:2" x14ac:dyDescent="0.25">
      <c r="A23" s="5" t="str">
        <f>HYPERLINK("#'w03_fc_hicp'!A3", "w03_fc_hicp")</f>
        <v>w03_fc_hicp</v>
      </c>
      <c r="B23" s="76" t="s">
        <v>9</v>
      </c>
    </row>
    <row r="24" spans="1:2" x14ac:dyDescent="0.25">
      <c r="A24" s="5" t="str">
        <f>HYPERLINK("#'w04_fc_werkl'!A3", "w04_fc_werkl")</f>
        <v>w04_fc_werkl</v>
      </c>
      <c r="B24" s="76" t="s">
        <v>10</v>
      </c>
    </row>
    <row r="25" spans="1:2" x14ac:dyDescent="0.25">
      <c r="A25" s="5" t="str">
        <f>HYPERLINK("#'w05_fc_EMU'!A3", "w05_fc_EMU")</f>
        <v>w05_fc_EMU</v>
      </c>
      <c r="B25" s="90" t="s">
        <v>11</v>
      </c>
    </row>
    <row r="26" spans="1:2" x14ac:dyDescent="0.25">
      <c r="A26" s="75" t="str">
        <f>HYPERLINK("#'PB_koopkracht'!A3", "PB_koopkracht")</f>
        <v>PB_koopkracht</v>
      </c>
      <c r="B26" s="77" t="s">
        <v>80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>
      <selection activeCell="E6" sqref="E6"/>
    </sheetView>
  </sheetViews>
  <sheetFormatPr defaultRowHeight="15" x14ac:dyDescent="0.25"/>
  <cols>
    <col min="1" max="1" width="11.7109375" customWidth="1"/>
    <col min="2" max="2" width="14.85546875" customWidth="1"/>
    <col min="3" max="3" width="26.5703125" customWidth="1"/>
    <col min="5" max="5" width="12.7109375" customWidth="1"/>
    <col min="6" max="6" width="18.7109375" customWidth="1"/>
  </cols>
  <sheetData>
    <row r="1" spans="1:6" ht="15.75" x14ac:dyDescent="0.25">
      <c r="A1" s="91" t="s">
        <v>25</v>
      </c>
      <c r="B1" s="92"/>
      <c r="C1" s="92"/>
      <c r="E1" s="91" t="s">
        <v>26</v>
      </c>
      <c r="F1" s="92"/>
    </row>
    <row r="2" spans="1:6" x14ac:dyDescent="0.25">
      <c r="A2" s="6" t="s">
        <v>24</v>
      </c>
      <c r="B2" s="6" t="s">
        <v>54</v>
      </c>
      <c r="C2" s="6" t="s">
        <v>55</v>
      </c>
      <c r="E2" s="13" t="s">
        <v>27</v>
      </c>
      <c r="F2" s="7" t="s">
        <v>10</v>
      </c>
    </row>
    <row r="3" spans="1:6" x14ac:dyDescent="0.25">
      <c r="A3" s="37">
        <v>2013</v>
      </c>
      <c r="B3" s="37">
        <v>6.6</v>
      </c>
      <c r="C3" s="37"/>
      <c r="E3" s="13" t="s">
        <v>28</v>
      </c>
      <c r="F3" s="8" t="s">
        <v>56</v>
      </c>
    </row>
    <row r="4" spans="1:6" x14ac:dyDescent="0.25">
      <c r="A4" s="36">
        <v>2013.0833333333301</v>
      </c>
      <c r="B4" s="36">
        <v>6.8</v>
      </c>
      <c r="C4" s="36"/>
      <c r="E4" s="13" t="s">
        <v>30</v>
      </c>
      <c r="F4" s="9"/>
    </row>
    <row r="5" spans="1:6" x14ac:dyDescent="0.25">
      <c r="A5" s="36">
        <v>2013.1666666666699</v>
      </c>
      <c r="B5" s="36">
        <v>6.9</v>
      </c>
      <c r="C5" s="36"/>
    </row>
    <row r="6" spans="1:6" x14ac:dyDescent="0.25">
      <c r="A6" s="36">
        <v>2013.25</v>
      </c>
      <c r="B6" s="36">
        <v>7</v>
      </c>
      <c r="C6" s="36"/>
      <c r="E6" s="14" t="str">
        <f>HYPERLINK("#'OVERZICHT'!A1", "Link naar overzicht")</f>
        <v>Link naar overzicht</v>
      </c>
    </row>
    <row r="7" spans="1:6" x14ac:dyDescent="0.25">
      <c r="A7" s="36">
        <v>2013.3333333333301</v>
      </c>
      <c r="B7" s="36">
        <v>7.1</v>
      </c>
      <c r="C7" s="36"/>
    </row>
    <row r="8" spans="1:6" x14ac:dyDescent="0.25">
      <c r="A8" s="36">
        <v>2013.4166666666699</v>
      </c>
      <c r="B8" s="36">
        <v>7.3</v>
      </c>
      <c r="C8" s="36"/>
    </row>
    <row r="9" spans="1:6" x14ac:dyDescent="0.25">
      <c r="A9" s="36">
        <v>2013.5</v>
      </c>
      <c r="B9" s="36">
        <v>7.5</v>
      </c>
      <c r="C9" s="36"/>
    </row>
    <row r="10" spans="1:6" x14ac:dyDescent="0.25">
      <c r="A10" s="36">
        <v>2013.5833333333301</v>
      </c>
      <c r="B10" s="36">
        <v>7.5</v>
      </c>
      <c r="C10" s="36"/>
    </row>
    <row r="11" spans="1:6" x14ac:dyDescent="0.25">
      <c r="A11" s="36">
        <v>2013.6666666666699</v>
      </c>
      <c r="B11" s="36">
        <v>7.6</v>
      </c>
      <c r="C11" s="36"/>
    </row>
    <row r="12" spans="1:6" x14ac:dyDescent="0.25">
      <c r="A12" s="36">
        <v>2013.75</v>
      </c>
      <c r="B12" s="36">
        <v>7.6</v>
      </c>
      <c r="C12" s="36"/>
    </row>
    <row r="13" spans="1:6" x14ac:dyDescent="0.25">
      <c r="A13" s="36">
        <v>2013.8333333333301</v>
      </c>
      <c r="B13" s="36">
        <v>7.6</v>
      </c>
      <c r="C13" s="36"/>
    </row>
    <row r="14" spans="1:6" x14ac:dyDescent="0.25">
      <c r="A14" s="36">
        <v>2013.9166666666699</v>
      </c>
      <c r="B14" s="36">
        <v>7.7</v>
      </c>
      <c r="C14" s="36"/>
    </row>
    <row r="15" spans="1:6" x14ac:dyDescent="0.25">
      <c r="A15" s="36">
        <v>2014</v>
      </c>
      <c r="B15" s="36">
        <v>7.8</v>
      </c>
      <c r="C15" s="36"/>
    </row>
    <row r="16" spans="1:6" x14ac:dyDescent="0.25">
      <c r="A16" s="36">
        <v>2014.0833333333301</v>
      </c>
      <c r="B16" s="36">
        <v>7.9</v>
      </c>
      <c r="C16" s="36"/>
    </row>
    <row r="17" spans="1:3" x14ac:dyDescent="0.25">
      <c r="A17" s="36">
        <v>2014.1666666666699</v>
      </c>
      <c r="B17" s="36">
        <v>7.8</v>
      </c>
      <c r="C17" s="36"/>
    </row>
    <row r="18" spans="1:3" x14ac:dyDescent="0.25">
      <c r="A18" s="36">
        <v>2014.25</v>
      </c>
      <c r="B18" s="36">
        <v>7.7</v>
      </c>
      <c r="C18" s="36"/>
    </row>
    <row r="19" spans="1:3" x14ac:dyDescent="0.25">
      <c r="A19" s="36">
        <v>2014.3333333333301</v>
      </c>
      <c r="B19" s="36">
        <v>7.6</v>
      </c>
      <c r="C19" s="36"/>
    </row>
    <row r="20" spans="1:3" x14ac:dyDescent="0.25">
      <c r="A20" s="36">
        <v>2014.4166666666699</v>
      </c>
      <c r="B20" s="36">
        <v>7.4</v>
      </c>
      <c r="C20" s="36"/>
    </row>
    <row r="21" spans="1:3" x14ac:dyDescent="0.25">
      <c r="A21" s="36">
        <v>2014.5</v>
      </c>
      <c r="B21" s="36">
        <v>7.3</v>
      </c>
      <c r="C21" s="36"/>
    </row>
    <row r="22" spans="1:3" x14ac:dyDescent="0.25">
      <c r="A22" s="36">
        <v>2014.5833333333301</v>
      </c>
      <c r="B22" s="36">
        <v>7.2</v>
      </c>
      <c r="C22" s="36"/>
    </row>
    <row r="23" spans="1:3" x14ac:dyDescent="0.25">
      <c r="A23" s="36">
        <v>2014.6666666666699</v>
      </c>
      <c r="B23" s="36">
        <v>7.1</v>
      </c>
      <c r="C23" s="36"/>
    </row>
    <row r="24" spans="1:3" x14ac:dyDescent="0.25">
      <c r="A24" s="36">
        <v>2014.75</v>
      </c>
      <c r="B24" s="36">
        <v>7.1</v>
      </c>
      <c r="C24" s="36"/>
    </row>
    <row r="25" spans="1:3" x14ac:dyDescent="0.25">
      <c r="A25" s="36">
        <v>2014.8333333333301</v>
      </c>
      <c r="B25" s="36">
        <v>7.1</v>
      </c>
      <c r="C25" s="36"/>
    </row>
    <row r="26" spans="1:3" x14ac:dyDescent="0.25">
      <c r="A26" s="36">
        <v>2014.9166666666599</v>
      </c>
      <c r="B26" s="36">
        <v>7.2</v>
      </c>
      <c r="C26" s="36"/>
    </row>
    <row r="27" spans="1:3" x14ac:dyDescent="0.25">
      <c r="A27" s="36">
        <v>2015</v>
      </c>
      <c r="B27" s="36">
        <v>7.2</v>
      </c>
      <c r="C27" s="36"/>
    </row>
    <row r="28" spans="1:3" x14ac:dyDescent="0.25">
      <c r="A28" s="36">
        <v>2015.0833333333301</v>
      </c>
      <c r="B28" s="36">
        <v>7.1</v>
      </c>
      <c r="C28" s="36"/>
    </row>
    <row r="29" spans="1:3" x14ac:dyDescent="0.25">
      <c r="A29" s="36">
        <v>2015.1666666666599</v>
      </c>
      <c r="B29" s="36">
        <v>7</v>
      </c>
      <c r="C29" s="36"/>
    </row>
    <row r="30" spans="1:3" x14ac:dyDescent="0.25">
      <c r="A30" s="36">
        <v>2015.25</v>
      </c>
      <c r="B30" s="36">
        <v>7</v>
      </c>
      <c r="C30" s="36"/>
    </row>
    <row r="31" spans="1:3" x14ac:dyDescent="0.25">
      <c r="A31" s="36">
        <v>2015.3333333333301</v>
      </c>
      <c r="B31" s="36">
        <v>6.9</v>
      </c>
      <c r="C31" s="36"/>
    </row>
    <row r="32" spans="1:3" x14ac:dyDescent="0.25">
      <c r="A32" s="36">
        <v>2015.4166666666599</v>
      </c>
      <c r="B32" s="36">
        <v>6.9</v>
      </c>
      <c r="C32" s="36"/>
    </row>
    <row r="33" spans="1:3" x14ac:dyDescent="0.25">
      <c r="A33" s="36">
        <v>2015.5</v>
      </c>
      <c r="B33" s="36">
        <v>6.8</v>
      </c>
      <c r="C33" s="36"/>
    </row>
    <row r="34" spans="1:3" x14ac:dyDescent="0.25">
      <c r="A34" s="36">
        <v>2015.5833333333301</v>
      </c>
      <c r="B34" s="36">
        <v>6.8</v>
      </c>
      <c r="C34" s="36"/>
    </row>
    <row r="35" spans="1:3" x14ac:dyDescent="0.25">
      <c r="A35" s="36">
        <v>2015.6666666666599</v>
      </c>
      <c r="B35" s="36">
        <v>6.8</v>
      </c>
      <c r="C35" s="36"/>
    </row>
    <row r="36" spans="1:3" x14ac:dyDescent="0.25">
      <c r="A36" s="36">
        <v>2015.75</v>
      </c>
      <c r="B36" s="36">
        <v>6.9</v>
      </c>
      <c r="C36" s="36"/>
    </row>
    <row r="37" spans="1:3" x14ac:dyDescent="0.25">
      <c r="A37" s="36">
        <v>2015.8333333333301</v>
      </c>
      <c r="B37" s="36">
        <v>6.7</v>
      </c>
      <c r="C37" s="36"/>
    </row>
    <row r="38" spans="1:3" x14ac:dyDescent="0.25">
      <c r="A38" s="36">
        <v>2015.9166666666599</v>
      </c>
      <c r="B38" s="36">
        <v>6.6</v>
      </c>
      <c r="C38" s="36"/>
    </row>
    <row r="39" spans="1:3" x14ac:dyDescent="0.25">
      <c r="A39" s="36">
        <v>2016</v>
      </c>
      <c r="B39" s="36">
        <v>6.5</v>
      </c>
      <c r="C39" s="36"/>
    </row>
    <row r="40" spans="1:3" x14ac:dyDescent="0.25">
      <c r="A40" s="36">
        <v>2016.0833333333301</v>
      </c>
      <c r="B40" s="36">
        <v>6.5</v>
      </c>
      <c r="C40" s="36"/>
    </row>
    <row r="41" spans="1:3" x14ac:dyDescent="0.25">
      <c r="A41" s="36">
        <v>2016.1666666666599</v>
      </c>
      <c r="B41" s="36">
        <v>6.4</v>
      </c>
      <c r="C41" s="36"/>
    </row>
    <row r="42" spans="1:3" x14ac:dyDescent="0.25">
      <c r="A42" s="36">
        <v>2016.25</v>
      </c>
      <c r="B42" s="36">
        <v>6.4</v>
      </c>
      <c r="C42" s="36"/>
    </row>
    <row r="43" spans="1:3" x14ac:dyDescent="0.25">
      <c r="A43" s="36">
        <v>2016.3333333333301</v>
      </c>
      <c r="B43" s="36">
        <v>6.3</v>
      </c>
      <c r="C43" s="36"/>
    </row>
    <row r="44" spans="1:3" x14ac:dyDescent="0.25">
      <c r="A44" s="36">
        <v>2016.4166666666599</v>
      </c>
      <c r="B44" s="36">
        <v>6.1</v>
      </c>
      <c r="C44" s="36"/>
    </row>
    <row r="45" spans="1:3" x14ac:dyDescent="0.25">
      <c r="A45" s="36">
        <v>2016.5</v>
      </c>
      <c r="B45" s="36">
        <v>6</v>
      </c>
      <c r="C45" s="36"/>
    </row>
    <row r="46" spans="1:3" x14ac:dyDescent="0.25">
      <c r="A46" s="36">
        <v>2016.5833333333301</v>
      </c>
      <c r="B46" s="36">
        <v>5.8</v>
      </c>
      <c r="C46" s="36"/>
    </row>
    <row r="47" spans="1:3" x14ac:dyDescent="0.25">
      <c r="A47" s="36">
        <v>2016.6666666666599</v>
      </c>
      <c r="B47" s="36">
        <v>5.7</v>
      </c>
      <c r="C47" s="36"/>
    </row>
    <row r="48" spans="1:3" x14ac:dyDescent="0.25">
      <c r="A48" s="36">
        <v>2016.75</v>
      </c>
      <c r="B48" s="36">
        <v>5.6</v>
      </c>
      <c r="C48" s="36"/>
    </row>
    <row r="49" spans="1:3" x14ac:dyDescent="0.25">
      <c r="A49" s="36">
        <v>2016.8333333333301</v>
      </c>
      <c r="B49" s="36">
        <v>5.6</v>
      </c>
      <c r="C49" s="36"/>
    </row>
    <row r="50" spans="1:3" x14ac:dyDescent="0.25">
      <c r="A50" s="36">
        <v>2016.9166666666599</v>
      </c>
      <c r="B50" s="36">
        <v>5.4</v>
      </c>
      <c r="C50" s="36"/>
    </row>
    <row r="51" spans="1:3" x14ac:dyDescent="0.25">
      <c r="A51" s="36">
        <v>2017</v>
      </c>
      <c r="B51" s="36">
        <v>5.3</v>
      </c>
      <c r="C51" s="36"/>
    </row>
    <row r="52" spans="1:3" x14ac:dyDescent="0.25">
      <c r="A52" s="36">
        <v>2017.0833333333301</v>
      </c>
      <c r="B52" s="36">
        <v>5.3</v>
      </c>
      <c r="C52" s="36"/>
    </row>
    <row r="53" spans="1:3" x14ac:dyDescent="0.25">
      <c r="A53" s="36">
        <v>2017.1666666666599</v>
      </c>
      <c r="B53" s="36">
        <v>5.0999999999999996</v>
      </c>
      <c r="C53" s="36"/>
    </row>
    <row r="54" spans="1:3" x14ac:dyDescent="0.25">
      <c r="A54" s="36">
        <v>2017.25</v>
      </c>
      <c r="B54" s="36">
        <v>5.0999999999999996</v>
      </c>
      <c r="C54" s="36"/>
    </row>
    <row r="55" spans="1:3" x14ac:dyDescent="0.25">
      <c r="A55" s="36">
        <v>2017.3333333333301</v>
      </c>
      <c r="B55" s="36">
        <v>5.0999999999999996</v>
      </c>
      <c r="C55" s="36"/>
    </row>
    <row r="56" spans="1:3" x14ac:dyDescent="0.25">
      <c r="A56" s="36">
        <v>2017.4166666666599</v>
      </c>
      <c r="B56" s="36">
        <v>4.9000000000000004</v>
      </c>
      <c r="C56" s="36"/>
    </row>
    <row r="57" spans="1:3" x14ac:dyDescent="0.25">
      <c r="A57" s="36">
        <v>2017.5</v>
      </c>
      <c r="B57" s="36">
        <v>4.8</v>
      </c>
      <c r="C57" s="36"/>
    </row>
    <row r="58" spans="1:3" x14ac:dyDescent="0.25">
      <c r="A58" s="36">
        <v>2017.5833333333301</v>
      </c>
      <c r="B58" s="36">
        <v>4.7</v>
      </c>
      <c r="C58" s="36"/>
    </row>
    <row r="59" spans="1:3" x14ac:dyDescent="0.25">
      <c r="A59" s="36">
        <v>2017.6666666666599</v>
      </c>
      <c r="B59" s="36">
        <v>4.7</v>
      </c>
      <c r="C59" s="36"/>
    </row>
    <row r="60" spans="1:3" x14ac:dyDescent="0.25">
      <c r="A60" s="36">
        <v>2017.75</v>
      </c>
      <c r="B60" s="36">
        <v>4.5</v>
      </c>
      <c r="C60" s="36"/>
    </row>
    <row r="61" spans="1:3" x14ac:dyDescent="0.25">
      <c r="A61" s="36">
        <v>2017.8333333333301</v>
      </c>
      <c r="B61" s="36">
        <v>4.4000000000000004</v>
      </c>
      <c r="C61" s="36"/>
    </row>
    <row r="62" spans="1:3" x14ac:dyDescent="0.25">
      <c r="A62" s="36">
        <v>2017.9166666666599</v>
      </c>
      <c r="B62" s="36">
        <v>4.4000000000000004</v>
      </c>
      <c r="C62" s="36"/>
    </row>
    <row r="63" spans="1:3" x14ac:dyDescent="0.25">
      <c r="A63" s="36">
        <v>2018</v>
      </c>
      <c r="B63" s="36">
        <v>4.2</v>
      </c>
      <c r="C63" s="36"/>
    </row>
    <row r="64" spans="1:3" x14ac:dyDescent="0.25">
      <c r="A64" s="36">
        <v>2018.0833333333301</v>
      </c>
      <c r="B64" s="36">
        <v>4.0999999999999996</v>
      </c>
      <c r="C64" s="36"/>
    </row>
    <row r="65" spans="1:3" x14ac:dyDescent="0.25">
      <c r="A65" s="36">
        <v>2018.1666666666599</v>
      </c>
      <c r="B65" s="36">
        <v>3.9</v>
      </c>
      <c r="C65" s="36"/>
    </row>
    <row r="66" spans="1:3" x14ac:dyDescent="0.25">
      <c r="A66" s="36">
        <v>2018.25</v>
      </c>
      <c r="B66" s="36">
        <v>3.9</v>
      </c>
      <c r="C66" s="36"/>
    </row>
    <row r="67" spans="1:3" x14ac:dyDescent="0.25">
      <c r="A67" s="36">
        <v>2018.3333333333301</v>
      </c>
      <c r="B67" s="36">
        <v>3.9</v>
      </c>
      <c r="C67" s="36"/>
    </row>
    <row r="68" spans="1:3" x14ac:dyDescent="0.25">
      <c r="A68" s="36">
        <v>2018.4166666666599</v>
      </c>
      <c r="B68" s="36">
        <v>3.9</v>
      </c>
      <c r="C68" s="36"/>
    </row>
    <row r="69" spans="1:3" x14ac:dyDescent="0.25">
      <c r="A69" s="36">
        <v>2018.49999999999</v>
      </c>
      <c r="B69" s="36">
        <v>3.8</v>
      </c>
      <c r="C69" s="36"/>
    </row>
    <row r="70" spans="1:3" x14ac:dyDescent="0.25">
      <c r="A70" s="36">
        <v>2018.5833333333301</v>
      </c>
      <c r="B70" s="36">
        <v>3.9</v>
      </c>
      <c r="C70" s="36"/>
    </row>
    <row r="71" spans="1:3" x14ac:dyDescent="0.25">
      <c r="A71" s="36">
        <v>2018.6666666666599</v>
      </c>
      <c r="B71" s="36">
        <v>3.7</v>
      </c>
      <c r="C71" s="36"/>
    </row>
    <row r="72" spans="1:3" x14ac:dyDescent="0.25">
      <c r="A72" s="36">
        <v>2018.74999999999</v>
      </c>
      <c r="B72" s="36">
        <v>3.7</v>
      </c>
      <c r="C72" s="36"/>
    </row>
    <row r="73" spans="1:3" x14ac:dyDescent="0.25">
      <c r="A73" s="36">
        <v>2018.8333333333301</v>
      </c>
      <c r="B73" s="36">
        <v>3.5</v>
      </c>
      <c r="C73" s="36"/>
    </row>
    <row r="74" spans="1:3" x14ac:dyDescent="0.25">
      <c r="A74" s="36">
        <v>2018.9166666666599</v>
      </c>
      <c r="B74" s="36">
        <v>3.6</v>
      </c>
      <c r="C74" s="36"/>
    </row>
    <row r="75" spans="1:3" x14ac:dyDescent="0.25">
      <c r="A75" s="36">
        <v>2018.99999999999</v>
      </c>
      <c r="B75" s="36">
        <v>3.6</v>
      </c>
      <c r="C75" s="36"/>
    </row>
    <row r="76" spans="1:3" x14ac:dyDescent="0.25">
      <c r="A76" s="36">
        <v>2019.0833333333301</v>
      </c>
      <c r="B76" s="36">
        <v>3.4</v>
      </c>
      <c r="C76" s="36"/>
    </row>
    <row r="77" spans="1:3" x14ac:dyDescent="0.25">
      <c r="A77" s="36">
        <v>2019.1666666666599</v>
      </c>
      <c r="B77" s="36">
        <v>3.3</v>
      </c>
      <c r="C77" s="36"/>
    </row>
    <row r="78" spans="1:3" x14ac:dyDescent="0.25">
      <c r="A78" s="36">
        <v>2019.24999999999</v>
      </c>
      <c r="B78" s="36">
        <v>3.3</v>
      </c>
      <c r="C78" s="36">
        <v>3.5</v>
      </c>
    </row>
    <row r="79" spans="1:3" x14ac:dyDescent="0.25">
      <c r="A79" s="36">
        <v>2019.3333333333301</v>
      </c>
      <c r="B79" s="36"/>
      <c r="C79" s="36"/>
    </row>
    <row r="80" spans="1:3" x14ac:dyDescent="0.25">
      <c r="A80" s="36">
        <v>2019.4166666666599</v>
      </c>
      <c r="B80" s="36"/>
      <c r="C80" s="36"/>
    </row>
    <row r="81" spans="1:3" x14ac:dyDescent="0.25">
      <c r="A81" s="36">
        <v>2019.49999999999</v>
      </c>
      <c r="B81" s="36"/>
      <c r="C81" s="36"/>
    </row>
    <row r="82" spans="1:3" x14ac:dyDescent="0.25">
      <c r="A82" s="36">
        <v>2019.5833333333301</v>
      </c>
      <c r="B82" s="36"/>
      <c r="C82" s="36"/>
    </row>
    <row r="83" spans="1:3" x14ac:dyDescent="0.25">
      <c r="A83" s="36">
        <v>2019.6666666666599</v>
      </c>
      <c r="B83" s="36"/>
      <c r="C83" s="36"/>
    </row>
    <row r="84" spans="1:3" x14ac:dyDescent="0.25">
      <c r="A84" s="36">
        <v>2019.74999999999</v>
      </c>
      <c r="B84" s="36"/>
      <c r="C84" s="36"/>
    </row>
    <row r="85" spans="1:3" x14ac:dyDescent="0.25">
      <c r="A85" s="36">
        <v>2019.8333333333301</v>
      </c>
      <c r="B85" s="36"/>
      <c r="C85" s="36"/>
    </row>
    <row r="86" spans="1:3" x14ac:dyDescent="0.25">
      <c r="A86" s="36">
        <v>2019.9166666666599</v>
      </c>
      <c r="B86" s="36"/>
      <c r="C86" s="36"/>
    </row>
    <row r="87" spans="1:3" x14ac:dyDescent="0.25">
      <c r="A87" s="36">
        <v>2019.99999999999</v>
      </c>
      <c r="B87" s="36"/>
      <c r="C87" s="36">
        <v>3.8</v>
      </c>
    </row>
    <row r="88" spans="1:3" x14ac:dyDescent="0.25">
      <c r="A88" s="36">
        <v>2020.0833333333301</v>
      </c>
      <c r="B88" s="36"/>
      <c r="C88" s="36"/>
    </row>
    <row r="89" spans="1:3" x14ac:dyDescent="0.25">
      <c r="A89" s="36">
        <v>2020.1666666666599</v>
      </c>
      <c r="B89" s="36"/>
      <c r="C89" s="36"/>
    </row>
    <row r="90" spans="1:3" x14ac:dyDescent="0.25">
      <c r="A90" s="36">
        <v>2020.24999999999</v>
      </c>
      <c r="B90" s="36"/>
      <c r="C90" s="36"/>
    </row>
    <row r="91" spans="1:3" x14ac:dyDescent="0.25">
      <c r="A91" s="36">
        <v>2020.3333333333301</v>
      </c>
      <c r="B91" s="36"/>
      <c r="C91" s="36"/>
    </row>
    <row r="92" spans="1:3" x14ac:dyDescent="0.25">
      <c r="A92" s="36">
        <v>2020.4166666666599</v>
      </c>
      <c r="B92" s="36"/>
      <c r="C92" s="36"/>
    </row>
    <row r="93" spans="1:3" x14ac:dyDescent="0.25">
      <c r="A93" s="36">
        <v>2020.49999999999</v>
      </c>
      <c r="B93" s="36"/>
      <c r="C93" s="36"/>
    </row>
    <row r="94" spans="1:3" x14ac:dyDescent="0.25">
      <c r="A94" s="36">
        <v>2020.5833333333301</v>
      </c>
      <c r="B94" s="36"/>
      <c r="C94" s="36"/>
    </row>
    <row r="95" spans="1:3" x14ac:dyDescent="0.25">
      <c r="A95" s="36">
        <v>2020.6666666666599</v>
      </c>
      <c r="B95" s="36"/>
      <c r="C95" s="36"/>
    </row>
    <row r="96" spans="1:3" x14ac:dyDescent="0.25">
      <c r="A96" s="36">
        <v>2020.74999999999</v>
      </c>
      <c r="B96" s="36"/>
      <c r="C96" s="36"/>
    </row>
    <row r="97" spans="1:3" x14ac:dyDescent="0.25">
      <c r="A97" s="36">
        <v>2020.8333333333301</v>
      </c>
      <c r="B97" s="36"/>
      <c r="C97" s="36"/>
    </row>
    <row r="98" spans="1:3" x14ac:dyDescent="0.25">
      <c r="A98" s="38">
        <v>2020.9166666666599</v>
      </c>
      <c r="B98" s="38"/>
      <c r="C98" s="38"/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E6" sqref="E6"/>
    </sheetView>
  </sheetViews>
  <sheetFormatPr defaultRowHeight="15" x14ac:dyDescent="0.25"/>
  <cols>
    <col min="1" max="1" width="7.7109375" customWidth="1"/>
    <col min="2" max="2" width="12.7109375" customWidth="1"/>
    <col min="3" max="3" width="9.7109375" customWidth="1"/>
    <col min="5" max="5" width="12.7109375" customWidth="1"/>
    <col min="6" max="6" width="24.7109375" customWidth="1"/>
  </cols>
  <sheetData>
    <row r="1" spans="1:6" ht="15.75" x14ac:dyDescent="0.25">
      <c r="A1" s="91" t="s">
        <v>25</v>
      </c>
      <c r="B1" s="92"/>
      <c r="C1" s="92"/>
      <c r="E1" s="93" t="s">
        <v>26</v>
      </c>
      <c r="F1" s="92"/>
    </row>
    <row r="2" spans="1:6" x14ac:dyDescent="0.25">
      <c r="A2" s="6" t="s">
        <v>24</v>
      </c>
      <c r="B2" s="6" t="s">
        <v>54</v>
      </c>
      <c r="C2" s="6" t="s">
        <v>57</v>
      </c>
      <c r="E2" s="78" t="s">
        <v>27</v>
      </c>
      <c r="F2" s="79" t="s">
        <v>18</v>
      </c>
    </row>
    <row r="3" spans="1:6" x14ac:dyDescent="0.25">
      <c r="A3" s="40">
        <v>2013</v>
      </c>
      <c r="B3" s="40">
        <v>603</v>
      </c>
      <c r="C3" s="40">
        <v>96.3</v>
      </c>
      <c r="E3" s="78" t="s">
        <v>28</v>
      </c>
      <c r="F3" s="80" t="s">
        <v>79</v>
      </c>
    </row>
    <row r="4" spans="1:6" x14ac:dyDescent="0.25">
      <c r="A4" s="39">
        <v>2013.25</v>
      </c>
      <c r="B4" s="39">
        <v>635</v>
      </c>
      <c r="C4" s="39">
        <v>91.3</v>
      </c>
      <c r="E4" s="78" t="s">
        <v>30</v>
      </c>
      <c r="F4" s="81"/>
    </row>
    <row r="5" spans="1:6" x14ac:dyDescent="0.25">
      <c r="A5" s="39">
        <v>2013.5</v>
      </c>
      <c r="B5" s="39">
        <v>670</v>
      </c>
      <c r="C5" s="39">
        <v>95.1</v>
      </c>
    </row>
    <row r="6" spans="1:6" x14ac:dyDescent="0.25">
      <c r="A6" s="39">
        <v>2013.75</v>
      </c>
      <c r="B6" s="39">
        <v>681</v>
      </c>
      <c r="C6" s="39">
        <v>96.5</v>
      </c>
      <c r="E6" s="14" t="str">
        <f>HYPERLINK("#'OVERZICHT'!A1", "Link naar overzicht")</f>
        <v>Link naar overzicht</v>
      </c>
    </row>
    <row r="7" spans="1:6" x14ac:dyDescent="0.25">
      <c r="A7" s="39">
        <v>2014</v>
      </c>
      <c r="B7" s="39">
        <v>694</v>
      </c>
      <c r="C7" s="39">
        <v>104.1</v>
      </c>
    </row>
    <row r="8" spans="1:6" x14ac:dyDescent="0.25">
      <c r="A8" s="39">
        <v>2014.25</v>
      </c>
      <c r="B8" s="39">
        <v>671</v>
      </c>
      <c r="C8" s="39">
        <v>107.5</v>
      </c>
    </row>
    <row r="9" spans="1:6" x14ac:dyDescent="0.25">
      <c r="A9" s="39">
        <v>2014.5</v>
      </c>
      <c r="B9" s="39">
        <v>638</v>
      </c>
      <c r="C9" s="39">
        <v>113.4</v>
      </c>
    </row>
    <row r="10" spans="1:6" x14ac:dyDescent="0.25">
      <c r="A10" s="39">
        <v>2014.75</v>
      </c>
      <c r="B10" s="39">
        <v>637</v>
      </c>
      <c r="C10" s="39">
        <v>118.8</v>
      </c>
    </row>
    <row r="11" spans="1:6" x14ac:dyDescent="0.25">
      <c r="A11" s="39">
        <v>2015</v>
      </c>
      <c r="B11" s="39">
        <v>635</v>
      </c>
      <c r="C11" s="39">
        <v>124.9</v>
      </c>
    </row>
    <row r="12" spans="1:6" x14ac:dyDescent="0.25">
      <c r="A12" s="39">
        <v>2015.25</v>
      </c>
      <c r="B12" s="39">
        <v>617</v>
      </c>
      <c r="C12" s="39">
        <v>130.30000000000001</v>
      </c>
    </row>
    <row r="13" spans="1:6" x14ac:dyDescent="0.25">
      <c r="A13" s="39">
        <v>2015.5</v>
      </c>
      <c r="B13" s="39">
        <v>605</v>
      </c>
      <c r="C13" s="39">
        <v>132.9</v>
      </c>
    </row>
    <row r="14" spans="1:6" x14ac:dyDescent="0.25">
      <c r="A14" s="39">
        <v>2015.75</v>
      </c>
      <c r="B14" s="39">
        <v>600</v>
      </c>
      <c r="C14" s="39">
        <v>142.69999999999999</v>
      </c>
    </row>
    <row r="15" spans="1:6" x14ac:dyDescent="0.25">
      <c r="A15" s="39">
        <v>2016</v>
      </c>
      <c r="B15" s="39">
        <v>576</v>
      </c>
      <c r="C15" s="39">
        <v>149.5</v>
      </c>
    </row>
    <row r="16" spans="1:6" x14ac:dyDescent="0.25">
      <c r="A16" s="39">
        <v>2016.25</v>
      </c>
      <c r="B16" s="39">
        <v>561</v>
      </c>
      <c r="C16" s="39">
        <v>154.80000000000001</v>
      </c>
    </row>
    <row r="17" spans="1:3" x14ac:dyDescent="0.25">
      <c r="A17" s="39">
        <v>2016.5</v>
      </c>
      <c r="B17" s="39">
        <v>524</v>
      </c>
      <c r="C17" s="39">
        <v>162</v>
      </c>
    </row>
    <row r="18" spans="1:3" x14ac:dyDescent="0.25">
      <c r="A18" s="39">
        <v>2016.75</v>
      </c>
      <c r="B18" s="39">
        <v>495</v>
      </c>
      <c r="C18" s="39">
        <v>171.2</v>
      </c>
    </row>
    <row r="19" spans="1:3" x14ac:dyDescent="0.25">
      <c r="A19" s="39">
        <v>2017</v>
      </c>
      <c r="B19" s="39">
        <v>472</v>
      </c>
      <c r="C19" s="39">
        <v>185.7</v>
      </c>
    </row>
    <row r="20" spans="1:3" x14ac:dyDescent="0.25">
      <c r="A20" s="39">
        <v>2017.25</v>
      </c>
      <c r="B20" s="39">
        <v>452</v>
      </c>
      <c r="C20" s="39">
        <v>204.7</v>
      </c>
    </row>
    <row r="21" spans="1:3" x14ac:dyDescent="0.25">
      <c r="A21" s="39">
        <v>2017.5</v>
      </c>
      <c r="B21" s="39">
        <v>428</v>
      </c>
      <c r="C21" s="39">
        <v>213.7</v>
      </c>
    </row>
    <row r="22" spans="1:3" x14ac:dyDescent="0.25">
      <c r="A22" s="39">
        <v>2017.75</v>
      </c>
      <c r="B22" s="39">
        <v>398</v>
      </c>
      <c r="C22" s="39">
        <v>226.5</v>
      </c>
    </row>
    <row r="23" spans="1:3" x14ac:dyDescent="0.25">
      <c r="A23" s="39">
        <v>2018</v>
      </c>
      <c r="B23" s="39">
        <v>368</v>
      </c>
      <c r="C23" s="39">
        <v>236.3</v>
      </c>
    </row>
    <row r="24" spans="1:3" x14ac:dyDescent="0.25">
      <c r="A24" s="39">
        <v>2018.25</v>
      </c>
      <c r="B24" s="39">
        <v>354</v>
      </c>
      <c r="C24" s="39">
        <v>250.8</v>
      </c>
    </row>
    <row r="25" spans="1:3" x14ac:dyDescent="0.25">
      <c r="A25" s="39">
        <v>2018.5</v>
      </c>
      <c r="B25" s="39">
        <v>348</v>
      </c>
      <c r="C25" s="39">
        <v>260.8</v>
      </c>
    </row>
    <row r="26" spans="1:3" x14ac:dyDescent="0.25">
      <c r="A26" s="39">
        <v>2018.75</v>
      </c>
      <c r="B26" s="39">
        <v>330</v>
      </c>
      <c r="C26" s="39">
        <v>264</v>
      </c>
    </row>
    <row r="27" spans="1:3" x14ac:dyDescent="0.25">
      <c r="A27" s="41">
        <v>2019</v>
      </c>
      <c r="B27" s="41">
        <v>316</v>
      </c>
      <c r="C27" s="41">
        <v>277.5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6" sqref="E6"/>
    </sheetView>
  </sheetViews>
  <sheetFormatPr defaultRowHeight="15" x14ac:dyDescent="0.25"/>
  <cols>
    <col min="1" max="1" width="11.5703125" customWidth="1"/>
    <col min="2" max="2" width="22.7109375" customWidth="1"/>
    <col min="3" max="3" width="11.7109375" customWidth="1"/>
    <col min="5" max="5" width="12.7109375" customWidth="1"/>
    <col min="6" max="6" width="24.5703125" customWidth="1"/>
  </cols>
  <sheetData>
    <row r="1" spans="1:6" ht="15.75" x14ac:dyDescent="0.25">
      <c r="A1" s="91" t="s">
        <v>25</v>
      </c>
      <c r="B1" s="92"/>
      <c r="C1" s="92"/>
      <c r="E1" s="93" t="s">
        <v>26</v>
      </c>
      <c r="F1" s="92"/>
    </row>
    <row r="2" spans="1:6" x14ac:dyDescent="0.25">
      <c r="A2" s="6" t="s">
        <v>24</v>
      </c>
      <c r="B2" s="6" t="s">
        <v>59</v>
      </c>
      <c r="C2" s="6" t="s">
        <v>60</v>
      </c>
      <c r="E2" s="78" t="s">
        <v>27</v>
      </c>
      <c r="F2" s="79" t="s">
        <v>4</v>
      </c>
    </row>
    <row r="3" spans="1:6" x14ac:dyDescent="0.25">
      <c r="A3" s="43">
        <v>2013</v>
      </c>
      <c r="B3" s="43">
        <v>-0.88336780178428498</v>
      </c>
      <c r="C3" s="43">
        <v>-0.12515694833070701</v>
      </c>
      <c r="E3" s="78" t="s">
        <v>28</v>
      </c>
      <c r="F3" s="80" t="s">
        <v>35</v>
      </c>
    </row>
    <row r="4" spans="1:6" x14ac:dyDescent="0.25">
      <c r="A4" s="42">
        <v>2014</v>
      </c>
      <c r="B4" s="42">
        <v>0.67791613554841801</v>
      </c>
      <c r="C4" s="42">
        <v>1.4237450918757699</v>
      </c>
      <c r="E4" s="78" t="s">
        <v>30</v>
      </c>
      <c r="F4" s="81"/>
    </row>
    <row r="5" spans="1:6" x14ac:dyDescent="0.25">
      <c r="A5" s="42">
        <v>2015</v>
      </c>
      <c r="B5" s="42">
        <v>0.96674620580439197</v>
      </c>
      <c r="C5" s="42">
        <v>1.96064488816345</v>
      </c>
    </row>
    <row r="6" spans="1:6" x14ac:dyDescent="0.25">
      <c r="A6" s="42">
        <v>2016</v>
      </c>
      <c r="B6" s="42">
        <v>1.95763749232687</v>
      </c>
      <c r="C6" s="42">
        <v>2.1898795295482998</v>
      </c>
      <c r="E6" s="14" t="str">
        <f>HYPERLINK("#'OVERZICHT'!A1", "Link naar overzicht")</f>
        <v>Link naar overzicht</v>
      </c>
    </row>
    <row r="7" spans="1:6" x14ac:dyDescent="0.25">
      <c r="A7" s="42">
        <v>2017</v>
      </c>
      <c r="B7" s="42">
        <v>1.93161395187658</v>
      </c>
      <c r="C7" s="42">
        <v>2.8667627537149798</v>
      </c>
    </row>
    <row r="8" spans="1:6" x14ac:dyDescent="0.25">
      <c r="A8" s="42">
        <v>2018</v>
      </c>
      <c r="B8" s="42">
        <v>2.3712330651547902</v>
      </c>
      <c r="C8" s="42">
        <v>2.7031087431510299</v>
      </c>
    </row>
    <row r="9" spans="1:6" x14ac:dyDescent="0.25">
      <c r="A9" s="42">
        <v>2019</v>
      </c>
      <c r="B9" s="42">
        <v>2.1108633359899098</v>
      </c>
      <c r="C9" s="42">
        <v>1.72558694854015</v>
      </c>
    </row>
    <row r="10" spans="1:6" x14ac:dyDescent="0.25">
      <c r="A10" s="44">
        <v>2020</v>
      </c>
      <c r="B10" s="44">
        <v>0.68808721580815302</v>
      </c>
      <c r="C10" s="44">
        <v>1.5362604770017501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workbookViewId="0">
      <selection activeCell="D6" sqref="D6"/>
    </sheetView>
  </sheetViews>
  <sheetFormatPr defaultRowHeight="15" x14ac:dyDescent="0.25"/>
  <cols>
    <col min="1" max="1" width="7.7109375" customWidth="1"/>
    <col min="2" max="2" width="48.7109375" customWidth="1"/>
    <col min="4" max="4" width="12.7109375" customWidth="1"/>
    <col min="5" max="5" width="21.28515625" customWidth="1"/>
  </cols>
  <sheetData>
    <row r="1" spans="1:5" ht="15.75" x14ac:dyDescent="0.25">
      <c r="A1" s="91" t="s">
        <v>25</v>
      </c>
      <c r="B1" s="92"/>
      <c r="D1" s="93" t="s">
        <v>26</v>
      </c>
      <c r="E1" s="92"/>
    </row>
    <row r="2" spans="1:5" x14ac:dyDescent="0.25">
      <c r="A2" s="6" t="s">
        <v>24</v>
      </c>
      <c r="B2" s="6" t="s">
        <v>61</v>
      </c>
      <c r="D2" s="78" t="s">
        <v>27</v>
      </c>
      <c r="E2" s="79" t="s">
        <v>19</v>
      </c>
    </row>
    <row r="3" spans="1:5" x14ac:dyDescent="0.25">
      <c r="A3" s="46">
        <v>2000</v>
      </c>
      <c r="B3" s="46">
        <v>2.2009484627579998</v>
      </c>
      <c r="D3" s="78" t="s">
        <v>28</v>
      </c>
      <c r="E3" s="80" t="s">
        <v>35</v>
      </c>
    </row>
    <row r="4" spans="1:5" x14ac:dyDescent="0.25">
      <c r="A4" s="45">
        <v>2000.25</v>
      </c>
      <c r="B4" s="45">
        <v>2.0830917196937899</v>
      </c>
      <c r="D4" s="78" t="s">
        <v>30</v>
      </c>
      <c r="E4" s="81"/>
    </row>
    <row r="5" spans="1:5" x14ac:dyDescent="0.25">
      <c r="A5" s="45">
        <v>2000.5</v>
      </c>
      <c r="B5" s="45">
        <v>2.4662669884125901</v>
      </c>
    </row>
    <row r="6" spans="1:5" x14ac:dyDescent="0.25">
      <c r="A6" s="45">
        <v>2000.75</v>
      </c>
      <c r="B6" s="45">
        <v>2.9883020494893202</v>
      </c>
      <c r="D6" s="14" t="str">
        <f>HYPERLINK("#'OVERZICHT'!A1", "Link naar overzicht")</f>
        <v>Link naar overzicht</v>
      </c>
    </row>
    <row r="7" spans="1:5" x14ac:dyDescent="0.25">
      <c r="A7" s="45">
        <v>2001</v>
      </c>
      <c r="B7" s="45">
        <v>3.0232287258737101</v>
      </c>
    </row>
    <row r="8" spans="1:5" x14ac:dyDescent="0.25">
      <c r="A8" s="45">
        <v>2001.25</v>
      </c>
      <c r="B8" s="45">
        <v>3.2955323370472702</v>
      </c>
    </row>
    <row r="9" spans="1:5" x14ac:dyDescent="0.25">
      <c r="A9" s="45">
        <v>2001.5</v>
      </c>
      <c r="B9" s="45">
        <v>2.1555313864509902</v>
      </c>
    </row>
    <row r="10" spans="1:5" x14ac:dyDescent="0.25">
      <c r="A10" s="45">
        <v>2001.75</v>
      </c>
      <c r="B10" s="45">
        <v>1.0425844192434299</v>
      </c>
    </row>
    <row r="11" spans="1:5" x14ac:dyDescent="0.25">
      <c r="A11" s="45">
        <v>2002</v>
      </c>
      <c r="B11" s="45">
        <v>0.40915880073977301</v>
      </c>
    </row>
    <row r="12" spans="1:5" x14ac:dyDescent="0.25">
      <c r="A12" s="45">
        <v>2002.25</v>
      </c>
      <c r="B12" s="45">
        <v>-0.10528772071364299</v>
      </c>
    </row>
    <row r="13" spans="1:5" x14ac:dyDescent="0.25">
      <c r="A13" s="45">
        <v>2002.5</v>
      </c>
      <c r="B13" s="45">
        <v>0.248174465549833</v>
      </c>
    </row>
    <row r="14" spans="1:5" x14ac:dyDescent="0.25">
      <c r="A14" s="45">
        <v>2002.75</v>
      </c>
      <c r="B14" s="45">
        <v>0.69226561244513096</v>
      </c>
    </row>
    <row r="15" spans="1:5" x14ac:dyDescent="0.25">
      <c r="A15" s="45">
        <v>2003</v>
      </c>
      <c r="B15" s="45">
        <v>1.0622402505264801</v>
      </c>
    </row>
    <row r="16" spans="1:5" x14ac:dyDescent="0.25">
      <c r="A16" s="45">
        <v>2003.25</v>
      </c>
      <c r="B16" s="45">
        <v>1.22825786643872</v>
      </c>
    </row>
    <row r="17" spans="1:2" x14ac:dyDescent="0.25">
      <c r="A17" s="45">
        <v>2003.5</v>
      </c>
      <c r="B17" s="45">
        <v>1.1492001770026199</v>
      </c>
    </row>
    <row r="18" spans="1:2" x14ac:dyDescent="0.25">
      <c r="A18" s="45">
        <v>2003.75</v>
      </c>
      <c r="B18" s="45">
        <v>1.3341904371211699</v>
      </c>
    </row>
    <row r="19" spans="1:2" x14ac:dyDescent="0.25">
      <c r="A19" s="45">
        <v>2004</v>
      </c>
      <c r="B19" s="45">
        <v>1.5764582190266601</v>
      </c>
    </row>
    <row r="20" spans="1:2" x14ac:dyDescent="0.25">
      <c r="A20" s="45">
        <v>2004.25</v>
      </c>
      <c r="B20" s="45">
        <v>1.9023920948534601</v>
      </c>
    </row>
    <row r="21" spans="1:2" x14ac:dyDescent="0.25">
      <c r="A21" s="45">
        <v>2004.5</v>
      </c>
      <c r="B21" s="45">
        <v>2.4321368843185098</v>
      </c>
    </row>
    <row r="22" spans="1:2" x14ac:dyDescent="0.25">
      <c r="A22" s="45">
        <v>2004.75</v>
      </c>
      <c r="B22" s="45">
        <v>2.4507898175826401</v>
      </c>
    </row>
    <row r="23" spans="1:2" x14ac:dyDescent="0.25">
      <c r="A23" s="45">
        <v>2005</v>
      </c>
      <c r="B23" s="45">
        <v>2.3853878483474298</v>
      </c>
    </row>
    <row r="24" spans="1:2" x14ac:dyDescent="0.25">
      <c r="A24" s="45">
        <v>2005.25</v>
      </c>
      <c r="B24" s="45">
        <v>2.2935865730829001</v>
      </c>
    </row>
    <row r="25" spans="1:2" x14ac:dyDescent="0.25">
      <c r="A25" s="45">
        <v>2005.5</v>
      </c>
      <c r="B25" s="45">
        <v>2.0979413732171501</v>
      </c>
    </row>
    <row r="26" spans="1:2" x14ac:dyDescent="0.25">
      <c r="A26" s="45">
        <v>2005.75</v>
      </c>
      <c r="B26" s="45">
        <v>2.05398884514458</v>
      </c>
    </row>
    <row r="27" spans="1:2" x14ac:dyDescent="0.25">
      <c r="A27" s="45">
        <v>2006</v>
      </c>
      <c r="B27" s="45">
        <v>1.7912913002950901</v>
      </c>
    </row>
    <row r="28" spans="1:2" x14ac:dyDescent="0.25">
      <c r="A28" s="45">
        <v>2006.25</v>
      </c>
      <c r="B28" s="45">
        <v>1.8565663793355101</v>
      </c>
    </row>
    <row r="29" spans="1:2" x14ac:dyDescent="0.25">
      <c r="A29" s="45">
        <v>2006.5</v>
      </c>
      <c r="B29" s="45">
        <v>1.61159347299742</v>
      </c>
    </row>
    <row r="30" spans="1:2" x14ac:dyDescent="0.25">
      <c r="A30" s="45">
        <v>2006.75</v>
      </c>
      <c r="B30" s="45">
        <v>1.3108424478848599</v>
      </c>
    </row>
    <row r="31" spans="1:2" x14ac:dyDescent="0.25">
      <c r="A31" s="45">
        <v>2007</v>
      </c>
      <c r="B31" s="45">
        <v>1.1998273553941701</v>
      </c>
    </row>
    <row r="32" spans="1:2" x14ac:dyDescent="0.25">
      <c r="A32" s="45">
        <v>2007.25</v>
      </c>
      <c r="B32" s="45">
        <v>0.32860023304515101</v>
      </c>
    </row>
    <row r="33" spans="1:2" x14ac:dyDescent="0.25">
      <c r="A33" s="45">
        <v>2007.5</v>
      </c>
      <c r="B33" s="45">
        <v>0.27806284845024498</v>
      </c>
    </row>
    <row r="34" spans="1:2" x14ac:dyDescent="0.25">
      <c r="A34" s="45">
        <v>2007.75</v>
      </c>
      <c r="B34" s="45">
        <v>0.71003645396043902</v>
      </c>
    </row>
    <row r="35" spans="1:2" x14ac:dyDescent="0.25">
      <c r="A35" s="45">
        <v>2008</v>
      </c>
      <c r="B35" s="45">
        <v>1.0288908900338201</v>
      </c>
    </row>
    <row r="36" spans="1:2" x14ac:dyDescent="0.25">
      <c r="A36" s="45">
        <v>2008.25</v>
      </c>
      <c r="B36" s="45">
        <v>1.8577895703679099</v>
      </c>
    </row>
    <row r="37" spans="1:2" x14ac:dyDescent="0.25">
      <c r="A37" s="45">
        <v>2008.5</v>
      </c>
      <c r="B37" s="45">
        <v>1.96430461235479</v>
      </c>
    </row>
    <row r="38" spans="1:2" x14ac:dyDescent="0.25">
      <c r="A38" s="45">
        <v>2008.75</v>
      </c>
      <c r="B38" s="45">
        <v>1.1634221851815501</v>
      </c>
    </row>
    <row r="39" spans="1:2" x14ac:dyDescent="0.25">
      <c r="A39" s="45">
        <v>2009</v>
      </c>
      <c r="B39" s="45">
        <v>-0.12440151214260201</v>
      </c>
    </row>
    <row r="40" spans="1:2" x14ac:dyDescent="0.25">
      <c r="A40" s="45">
        <v>2009.25</v>
      </c>
      <c r="B40" s="45">
        <v>-1.2647135028676499</v>
      </c>
    </row>
    <row r="41" spans="1:2" x14ac:dyDescent="0.25">
      <c r="A41" s="45">
        <v>2009.5</v>
      </c>
      <c r="B41" s="45">
        <v>-1.96057466706582</v>
      </c>
    </row>
    <row r="42" spans="1:2" x14ac:dyDescent="0.25">
      <c r="A42" s="45">
        <v>2009.75</v>
      </c>
      <c r="B42" s="45">
        <v>-1.82937189102539</v>
      </c>
    </row>
    <row r="43" spans="1:2" x14ac:dyDescent="0.25">
      <c r="A43" s="45">
        <v>2010</v>
      </c>
      <c r="B43" s="45">
        <v>-6.7465024194657303E-2</v>
      </c>
    </row>
    <row r="44" spans="1:2" x14ac:dyDescent="0.25">
      <c r="A44" s="45">
        <v>2010.25</v>
      </c>
      <c r="B44" s="45">
        <v>1.1979002552079601</v>
      </c>
    </row>
    <row r="45" spans="1:2" x14ac:dyDescent="0.25">
      <c r="A45" s="45">
        <v>2010.5</v>
      </c>
      <c r="B45" s="45">
        <v>1.72973159445333</v>
      </c>
    </row>
    <row r="46" spans="1:2" x14ac:dyDescent="0.25">
      <c r="A46" s="45">
        <v>2010.75</v>
      </c>
      <c r="B46" s="45">
        <v>2.2166399596328801</v>
      </c>
    </row>
    <row r="47" spans="1:2" x14ac:dyDescent="0.25">
      <c r="A47" s="45">
        <v>2011</v>
      </c>
      <c r="B47" s="45">
        <v>1.58210591289627</v>
      </c>
    </row>
    <row r="48" spans="1:2" x14ac:dyDescent="0.25">
      <c r="A48" s="45">
        <v>2011.25</v>
      </c>
      <c r="B48" s="45">
        <v>1.4883428687575599</v>
      </c>
    </row>
    <row r="49" spans="1:2" x14ac:dyDescent="0.25">
      <c r="A49" s="45">
        <v>2011.5</v>
      </c>
      <c r="B49" s="45">
        <v>1.74090151963968</v>
      </c>
    </row>
    <row r="50" spans="1:2" x14ac:dyDescent="0.25">
      <c r="A50" s="45">
        <v>2011.75</v>
      </c>
      <c r="B50" s="45">
        <v>1.12466971391463</v>
      </c>
    </row>
    <row r="51" spans="1:2" x14ac:dyDescent="0.25">
      <c r="A51" s="45">
        <v>2012</v>
      </c>
      <c r="B51" s="45">
        <v>0.53696599632457898</v>
      </c>
    </row>
    <row r="52" spans="1:2" x14ac:dyDescent="0.25">
      <c r="A52" s="45">
        <v>2012.25</v>
      </c>
      <c r="B52" s="45">
        <v>-0.40921144570328399</v>
      </c>
    </row>
    <row r="53" spans="1:2" x14ac:dyDescent="0.25">
      <c r="A53" s="45">
        <v>2012.5</v>
      </c>
      <c r="B53" s="45">
        <v>-0.71222075850618805</v>
      </c>
    </row>
    <row r="54" spans="1:2" x14ac:dyDescent="0.25">
      <c r="A54" s="45">
        <v>2012.75</v>
      </c>
      <c r="B54" s="45">
        <v>-0.19381972273157</v>
      </c>
    </row>
    <row r="55" spans="1:2" x14ac:dyDescent="0.25">
      <c r="A55" s="45">
        <v>2013</v>
      </c>
      <c r="B55" s="45">
        <v>0.42972976215960301</v>
      </c>
    </row>
    <row r="56" spans="1:2" x14ac:dyDescent="0.25">
      <c r="A56" s="45">
        <v>2013.25</v>
      </c>
      <c r="B56" s="45">
        <v>0.90255901828604201</v>
      </c>
    </row>
    <row r="57" spans="1:2" x14ac:dyDescent="0.25">
      <c r="A57" s="45">
        <v>2013.5</v>
      </c>
      <c r="B57" s="45">
        <v>0.96700513820429101</v>
      </c>
    </row>
    <row r="58" spans="1:2" x14ac:dyDescent="0.25">
      <c r="A58" s="45">
        <v>2013.75</v>
      </c>
      <c r="B58" s="45">
        <v>0.91739324205699602</v>
      </c>
    </row>
    <row r="59" spans="1:2" x14ac:dyDescent="0.25">
      <c r="A59" s="45">
        <v>2014</v>
      </c>
      <c r="B59" s="45">
        <v>0.42707945042359502</v>
      </c>
    </row>
    <row r="60" spans="1:2" x14ac:dyDescent="0.25">
      <c r="A60" s="45">
        <v>2014.25</v>
      </c>
      <c r="B60" s="45">
        <v>1.0140900088401399</v>
      </c>
    </row>
    <row r="61" spans="1:2" x14ac:dyDescent="0.25">
      <c r="A61" s="45">
        <v>2014.5</v>
      </c>
      <c r="B61" s="45">
        <v>0.99297538776468297</v>
      </c>
    </row>
    <row r="62" spans="1:2" x14ac:dyDescent="0.25">
      <c r="A62" s="45">
        <v>2014.75</v>
      </c>
      <c r="B62" s="45">
        <v>1.06956520629564</v>
      </c>
    </row>
    <row r="63" spans="1:2" x14ac:dyDescent="0.25">
      <c r="A63" s="45">
        <v>2015</v>
      </c>
      <c r="B63" s="45">
        <v>1.6982120533437099</v>
      </c>
    </row>
    <row r="64" spans="1:2" x14ac:dyDescent="0.25">
      <c r="A64" s="45">
        <v>2015.25</v>
      </c>
      <c r="B64" s="45">
        <v>1.00194574921235</v>
      </c>
    </row>
    <row r="65" spans="1:2" x14ac:dyDescent="0.25">
      <c r="A65" s="45">
        <v>2015.5</v>
      </c>
      <c r="B65" s="45">
        <v>1.08707698395181</v>
      </c>
    </row>
    <row r="66" spans="1:2" x14ac:dyDescent="0.25">
      <c r="A66" s="45">
        <v>2015.75</v>
      </c>
      <c r="B66" s="45">
        <v>0.54182490422220997</v>
      </c>
    </row>
    <row r="67" spans="1:2" x14ac:dyDescent="0.25">
      <c r="A67" s="45">
        <v>2016</v>
      </c>
      <c r="B67" s="45">
        <v>4.0200603442497297E-2</v>
      </c>
    </row>
    <row r="68" spans="1:2" x14ac:dyDescent="0.25">
      <c r="A68" s="45">
        <v>2016.25</v>
      </c>
      <c r="B68" s="45">
        <v>-0.16778490934471499</v>
      </c>
    </row>
    <row r="69" spans="1:2" x14ac:dyDescent="0.25">
      <c r="A69" s="45">
        <v>2016.5</v>
      </c>
      <c r="B69" s="45">
        <v>-0.184601277581631</v>
      </c>
    </row>
    <row r="70" spans="1:2" x14ac:dyDescent="0.25">
      <c r="A70" s="45">
        <v>2016.75</v>
      </c>
      <c r="B70" s="45">
        <v>0.16101642693702201</v>
      </c>
    </row>
    <row r="71" spans="1:2" x14ac:dyDescent="0.25">
      <c r="A71" s="45">
        <v>2017</v>
      </c>
      <c r="B71" s="45">
        <v>0.204201725557351</v>
      </c>
    </row>
    <row r="72" spans="1:2" x14ac:dyDescent="0.25">
      <c r="A72" s="45">
        <v>2017.25</v>
      </c>
      <c r="B72" s="45">
        <v>0.75449395246700601</v>
      </c>
    </row>
    <row r="73" spans="1:2" x14ac:dyDescent="0.25">
      <c r="A73" s="45">
        <v>2017.5</v>
      </c>
      <c r="B73" s="45">
        <v>0.66284112031687004</v>
      </c>
    </row>
    <row r="74" spans="1:2" x14ac:dyDescent="0.25">
      <c r="A74" s="45">
        <v>2017.75</v>
      </c>
      <c r="B74" s="45">
        <v>0.74358482533076797</v>
      </c>
    </row>
    <row r="75" spans="1:2" x14ac:dyDescent="0.25">
      <c r="A75" s="45">
        <v>2018</v>
      </c>
      <c r="B75" s="45">
        <v>0.88066355780944705</v>
      </c>
    </row>
    <row r="76" spans="1:2" x14ac:dyDescent="0.25">
      <c r="A76" s="45">
        <v>2018.25</v>
      </c>
      <c r="B76" s="45">
        <v>0.71663934186940703</v>
      </c>
    </row>
    <row r="77" spans="1:2" x14ac:dyDescent="0.25">
      <c r="A77" s="45">
        <v>2018.5</v>
      </c>
      <c r="B77" s="45">
        <v>0.50213391947866404</v>
      </c>
    </row>
    <row r="78" spans="1:2" x14ac:dyDescent="0.25">
      <c r="A78" s="45">
        <v>2018.75</v>
      </c>
      <c r="B78" s="45">
        <v>0.20574401128519201</v>
      </c>
    </row>
    <row r="79" spans="1:2" x14ac:dyDescent="0.25">
      <c r="A79" s="45">
        <v>2019</v>
      </c>
      <c r="B79" s="45">
        <v>-0.29055839996400301</v>
      </c>
    </row>
    <row r="80" spans="1:2" x14ac:dyDescent="0.25">
      <c r="A80" s="45">
        <v>2019.25</v>
      </c>
      <c r="B80" s="45"/>
    </row>
    <row r="81" spans="1:2" x14ac:dyDescent="0.25">
      <c r="A81" s="47">
        <v>2019.5</v>
      </c>
      <c r="B81" s="47"/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8.28515625" customWidth="1"/>
    <col min="2" max="2" width="37.7109375" customWidth="1"/>
    <col min="4" max="4" width="12.7109375" customWidth="1"/>
    <col min="5" max="5" width="14.7109375" customWidth="1"/>
  </cols>
  <sheetData>
    <row r="1" spans="1:5" ht="15.75" x14ac:dyDescent="0.25">
      <c r="A1" s="91" t="s">
        <v>25</v>
      </c>
      <c r="B1" s="92"/>
      <c r="D1" s="93" t="s">
        <v>26</v>
      </c>
      <c r="E1" s="92"/>
    </row>
    <row r="2" spans="1:5" x14ac:dyDescent="0.25">
      <c r="A2" s="6" t="s">
        <v>24</v>
      </c>
      <c r="B2" s="6" t="s">
        <v>62</v>
      </c>
      <c r="D2" s="78" t="s">
        <v>27</v>
      </c>
      <c r="E2" s="79" t="s">
        <v>20</v>
      </c>
    </row>
    <row r="3" spans="1:5" x14ac:dyDescent="0.25">
      <c r="A3" s="49">
        <v>2000</v>
      </c>
      <c r="B3" s="49">
        <v>1.1000000000000001</v>
      </c>
      <c r="D3" s="78" t="s">
        <v>28</v>
      </c>
      <c r="E3" s="80" t="s">
        <v>35</v>
      </c>
    </row>
    <row r="4" spans="1:5" x14ac:dyDescent="0.25">
      <c r="A4" s="48">
        <v>2001</v>
      </c>
      <c r="B4" s="48">
        <v>3.3</v>
      </c>
      <c r="D4" s="78" t="s">
        <v>30</v>
      </c>
      <c r="E4" s="81"/>
    </row>
    <row r="5" spans="1:5" x14ac:dyDescent="0.25">
      <c r="A5" s="48">
        <v>2002</v>
      </c>
      <c r="B5" s="48">
        <v>0.5</v>
      </c>
    </row>
    <row r="6" spans="1:5" x14ac:dyDescent="0.25">
      <c r="A6" s="48">
        <v>2003</v>
      </c>
      <c r="B6" s="48">
        <v>-1.2</v>
      </c>
      <c r="D6" s="14" t="str">
        <f>HYPERLINK("#'OVERZICHT'!A1", "Link naar overzicht")</f>
        <v>Link naar overzicht</v>
      </c>
    </row>
    <row r="7" spans="1:5" x14ac:dyDescent="0.25">
      <c r="A7" s="48">
        <v>2004</v>
      </c>
      <c r="B7" s="48">
        <v>0.2</v>
      </c>
    </row>
    <row r="8" spans="1:5" x14ac:dyDescent="0.25">
      <c r="A8" s="48">
        <v>2005</v>
      </c>
      <c r="B8" s="48">
        <v>-1.4</v>
      </c>
    </row>
    <row r="9" spans="1:5" x14ac:dyDescent="0.25">
      <c r="A9" s="48">
        <v>2006</v>
      </c>
      <c r="B9" s="48">
        <v>1.9</v>
      </c>
    </row>
    <row r="10" spans="1:5" x14ac:dyDescent="0.25">
      <c r="A10" s="48">
        <v>2007</v>
      </c>
      <c r="B10" s="48">
        <v>1.2</v>
      </c>
    </row>
    <row r="11" spans="1:5" x14ac:dyDescent="0.25">
      <c r="A11" s="48">
        <v>2008</v>
      </c>
      <c r="B11" s="48">
        <v>0.1</v>
      </c>
    </row>
    <row r="12" spans="1:5" x14ac:dyDescent="0.25">
      <c r="A12" s="48">
        <v>2009</v>
      </c>
      <c r="B12" s="48">
        <v>1.4</v>
      </c>
    </row>
    <row r="13" spans="1:5" x14ac:dyDescent="0.25">
      <c r="A13" s="48">
        <v>2010</v>
      </c>
      <c r="B13" s="48">
        <v>-0.5</v>
      </c>
    </row>
    <row r="14" spans="1:5" x14ac:dyDescent="0.25">
      <c r="A14" s="48">
        <v>2011</v>
      </c>
      <c r="B14" s="48">
        <v>-1.2</v>
      </c>
    </row>
    <row r="15" spans="1:5" x14ac:dyDescent="0.25">
      <c r="A15" s="48">
        <v>2012</v>
      </c>
      <c r="B15" s="48">
        <v>-1.7</v>
      </c>
    </row>
    <row r="16" spans="1:5" x14ac:dyDescent="0.25">
      <c r="A16" s="48">
        <v>2013</v>
      </c>
      <c r="B16" s="48">
        <v>-1.4</v>
      </c>
    </row>
    <row r="17" spans="1:2" x14ac:dyDescent="0.25">
      <c r="A17" s="48">
        <v>2014</v>
      </c>
      <c r="B17" s="48">
        <v>1.2</v>
      </c>
    </row>
    <row r="18" spans="1:2" x14ac:dyDescent="0.25">
      <c r="A18" s="48">
        <v>2015</v>
      </c>
      <c r="B18" s="48">
        <v>1</v>
      </c>
    </row>
    <row r="19" spans="1:2" x14ac:dyDescent="0.25">
      <c r="A19" s="48">
        <v>2016</v>
      </c>
      <c r="B19" s="48">
        <v>2.6</v>
      </c>
    </row>
    <row r="20" spans="1:2" x14ac:dyDescent="0.25">
      <c r="A20" s="48">
        <v>2017</v>
      </c>
      <c r="B20" s="48">
        <v>0.3</v>
      </c>
    </row>
    <row r="21" spans="1:2" x14ac:dyDescent="0.25">
      <c r="A21" s="48">
        <v>2018</v>
      </c>
      <c r="B21" s="48">
        <v>0.3</v>
      </c>
    </row>
    <row r="22" spans="1:2" x14ac:dyDescent="0.25">
      <c r="A22" s="48">
        <v>2019</v>
      </c>
      <c r="B22" s="48">
        <v>1.2</v>
      </c>
    </row>
    <row r="23" spans="1:2" x14ac:dyDescent="0.25">
      <c r="A23" s="50">
        <v>2020</v>
      </c>
      <c r="B23" s="50">
        <v>1.4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6" sqref="E6"/>
    </sheetView>
  </sheetViews>
  <sheetFormatPr defaultRowHeight="15" x14ac:dyDescent="0.25"/>
  <cols>
    <col min="1" max="1" width="10.7109375" customWidth="1"/>
    <col min="2" max="2" width="15.7109375" customWidth="1"/>
    <col min="3" max="3" width="35.7109375" customWidth="1"/>
    <col min="5" max="5" width="12.7109375" customWidth="1"/>
    <col min="6" max="6" width="36.7109375" customWidth="1"/>
  </cols>
  <sheetData>
    <row r="1" spans="1:6" ht="15.75" x14ac:dyDescent="0.25">
      <c r="A1" s="91" t="s">
        <v>25</v>
      </c>
      <c r="B1" s="92"/>
      <c r="C1" s="92"/>
      <c r="E1" s="93" t="s">
        <v>26</v>
      </c>
      <c r="F1" s="92"/>
    </row>
    <row r="2" spans="1:6" x14ac:dyDescent="0.25">
      <c r="A2" s="6" t="s">
        <v>24</v>
      </c>
      <c r="B2" s="6" t="s">
        <v>63</v>
      </c>
      <c r="C2" s="6" t="s">
        <v>64</v>
      </c>
      <c r="E2" s="78" t="s">
        <v>27</v>
      </c>
      <c r="F2" s="79" t="s">
        <v>5</v>
      </c>
    </row>
    <row r="3" spans="1:6" x14ac:dyDescent="0.25">
      <c r="A3" s="52">
        <v>2000</v>
      </c>
      <c r="B3" s="52">
        <v>2.3731587561374901</v>
      </c>
      <c r="C3" s="52">
        <v>3.2446114396046002</v>
      </c>
      <c r="E3" s="78" t="s">
        <v>28</v>
      </c>
      <c r="F3" s="80" t="s">
        <v>38</v>
      </c>
    </row>
    <row r="4" spans="1:6" x14ac:dyDescent="0.25">
      <c r="A4" s="51">
        <v>2001</v>
      </c>
      <c r="B4" s="51">
        <v>4.1433519850786</v>
      </c>
      <c r="C4" s="51">
        <v>4.3533932931633501</v>
      </c>
      <c r="E4" s="78" t="s">
        <v>30</v>
      </c>
      <c r="F4" s="81"/>
    </row>
    <row r="5" spans="1:6" x14ac:dyDescent="0.25">
      <c r="A5" s="51">
        <v>2002</v>
      </c>
      <c r="B5" s="51">
        <v>3.2877062811820301</v>
      </c>
      <c r="C5" s="51">
        <v>3.5570011002392601</v>
      </c>
    </row>
    <row r="6" spans="1:6" x14ac:dyDescent="0.25">
      <c r="A6" s="51">
        <v>2003</v>
      </c>
      <c r="B6" s="51">
        <v>2.0931384691602801</v>
      </c>
      <c r="C6" s="51">
        <v>2.7568101876023401</v>
      </c>
      <c r="E6" s="14" t="str">
        <f>HYPERLINK("#'OVERZICHT'!A1", "Link naar overzicht")</f>
        <v>Link naar overzicht</v>
      </c>
    </row>
    <row r="7" spans="1:6" x14ac:dyDescent="0.25">
      <c r="A7" s="51">
        <v>2004</v>
      </c>
      <c r="B7" s="51">
        <v>1.2738080795826801</v>
      </c>
      <c r="C7" s="51">
        <v>1.3704645615531399</v>
      </c>
    </row>
    <row r="8" spans="1:6" x14ac:dyDescent="0.25">
      <c r="A8" s="51">
        <v>2005</v>
      </c>
      <c r="B8" s="51">
        <v>1.67704839482509</v>
      </c>
      <c r="C8" s="51">
        <v>0.78671508561310299</v>
      </c>
    </row>
    <row r="9" spans="1:6" x14ac:dyDescent="0.25">
      <c r="A9" s="51">
        <v>2006</v>
      </c>
      <c r="B9" s="51">
        <v>1.1074458058435399</v>
      </c>
      <c r="C9" s="51">
        <v>1.8377691831352101</v>
      </c>
    </row>
    <row r="10" spans="1:6" x14ac:dyDescent="0.25">
      <c r="A10" s="51">
        <v>2007</v>
      </c>
      <c r="B10" s="51">
        <v>1.60801677930553</v>
      </c>
      <c r="C10" s="51">
        <v>1.8653557241662799</v>
      </c>
    </row>
    <row r="11" spans="1:6" x14ac:dyDescent="0.25">
      <c r="A11" s="51">
        <v>2008</v>
      </c>
      <c r="B11" s="51">
        <v>2.4885321100917399</v>
      </c>
      <c r="C11" s="51">
        <v>3.3363183348336798</v>
      </c>
    </row>
    <row r="12" spans="1:6" x14ac:dyDescent="0.25">
      <c r="A12" s="51">
        <v>2009</v>
      </c>
      <c r="B12" s="51">
        <v>1.1972697773301899</v>
      </c>
      <c r="C12" s="51">
        <v>2.8332185118739202</v>
      </c>
    </row>
    <row r="13" spans="1:6" x14ac:dyDescent="0.25">
      <c r="A13" s="51">
        <v>2010</v>
      </c>
      <c r="B13" s="51">
        <v>1.27156125608138</v>
      </c>
      <c r="C13" s="51">
        <v>1.2052449853918801</v>
      </c>
    </row>
    <row r="14" spans="1:6" x14ac:dyDescent="0.25">
      <c r="A14" s="51">
        <v>2011</v>
      </c>
      <c r="B14" s="51">
        <v>2.3364996178622199</v>
      </c>
      <c r="C14" s="51">
        <v>1.27993356152112</v>
      </c>
    </row>
    <row r="15" spans="1:6" x14ac:dyDescent="0.25">
      <c r="A15" s="51">
        <v>2012</v>
      </c>
      <c r="B15" s="51">
        <v>2.4645257654966501</v>
      </c>
      <c r="C15" s="51">
        <v>1.5999999999999599</v>
      </c>
    </row>
    <row r="16" spans="1:6" x14ac:dyDescent="0.25">
      <c r="A16" s="51">
        <v>2013</v>
      </c>
      <c r="B16" s="51">
        <v>2.4989587671803402</v>
      </c>
      <c r="C16" s="51">
        <v>1.2495210566138999</v>
      </c>
    </row>
    <row r="17" spans="1:3" x14ac:dyDescent="0.25">
      <c r="A17" s="51">
        <v>2014</v>
      </c>
      <c r="B17" s="51">
        <v>0.97521332791548299</v>
      </c>
      <c r="C17" s="51">
        <v>1.0493294689075301</v>
      </c>
    </row>
    <row r="18" spans="1:3" x14ac:dyDescent="0.25">
      <c r="A18" s="51">
        <v>2015</v>
      </c>
      <c r="B18" s="51">
        <v>0.60362173038228695</v>
      </c>
      <c r="C18" s="51">
        <v>1.2000000000000199</v>
      </c>
    </row>
    <row r="19" spans="1:3" x14ac:dyDescent="0.25">
      <c r="A19" s="51">
        <v>2016</v>
      </c>
      <c r="B19" s="51">
        <v>0.31999999999999301</v>
      </c>
      <c r="C19" s="51">
        <v>1.5161532763571299</v>
      </c>
    </row>
    <row r="20" spans="1:3" x14ac:dyDescent="0.25">
      <c r="A20" s="51">
        <v>2017</v>
      </c>
      <c r="B20" s="51">
        <v>1.3755980861244099</v>
      </c>
      <c r="C20" s="51">
        <v>1.6195352217402399</v>
      </c>
    </row>
    <row r="21" spans="1:3" x14ac:dyDescent="0.25">
      <c r="A21" s="51">
        <v>2018</v>
      </c>
      <c r="B21" s="51">
        <v>1.7</v>
      </c>
      <c r="C21" s="51">
        <v>1.95234797517709</v>
      </c>
    </row>
    <row r="22" spans="1:3" x14ac:dyDescent="0.25">
      <c r="A22" s="51">
        <v>2019</v>
      </c>
      <c r="B22" s="51">
        <v>2.6</v>
      </c>
      <c r="C22" s="51">
        <v>2.5</v>
      </c>
    </row>
    <row r="23" spans="1:3" x14ac:dyDescent="0.25">
      <c r="A23" s="53">
        <v>2020</v>
      </c>
      <c r="B23" s="53">
        <v>1.5</v>
      </c>
      <c r="C23" s="53">
        <v>2.2999999999999998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20" sqref="F20"/>
    </sheetView>
  </sheetViews>
  <sheetFormatPr defaultRowHeight="15" x14ac:dyDescent="0.25"/>
  <cols>
    <col min="1" max="2" width="9.7109375" customWidth="1"/>
    <col min="3" max="3" width="21.7109375" customWidth="1"/>
    <col min="5" max="5" width="12.7109375" customWidth="1"/>
    <col min="6" max="6" width="24.7109375" customWidth="1"/>
  </cols>
  <sheetData>
    <row r="1" spans="1:6" ht="15.75" x14ac:dyDescent="0.25">
      <c r="A1" s="91" t="s">
        <v>25</v>
      </c>
      <c r="B1" s="92"/>
      <c r="C1" s="92"/>
      <c r="E1" s="93" t="s">
        <v>26</v>
      </c>
      <c r="F1" s="92"/>
    </row>
    <row r="2" spans="1:6" x14ac:dyDescent="0.25">
      <c r="A2" s="6" t="s">
        <v>24</v>
      </c>
      <c r="B2" s="6" t="s">
        <v>11</v>
      </c>
      <c r="C2" s="6" t="s">
        <v>65</v>
      </c>
      <c r="E2" s="78" t="s">
        <v>27</v>
      </c>
      <c r="F2" s="79" t="s">
        <v>21</v>
      </c>
    </row>
    <row r="3" spans="1:6" x14ac:dyDescent="0.25">
      <c r="A3" s="55">
        <v>2013</v>
      </c>
      <c r="B3" s="55">
        <v>-2.9</v>
      </c>
      <c r="C3" s="55">
        <v>-0.8</v>
      </c>
      <c r="E3" s="78" t="s">
        <v>28</v>
      </c>
      <c r="F3" s="80" t="s">
        <v>58</v>
      </c>
    </row>
    <row r="4" spans="1:6" x14ac:dyDescent="0.25">
      <c r="A4" s="54">
        <v>2014</v>
      </c>
      <c r="B4" s="54">
        <v>-2.2000000000000002</v>
      </c>
      <c r="C4" s="54">
        <v>-0.6</v>
      </c>
      <c r="E4" s="78" t="s">
        <v>30</v>
      </c>
      <c r="F4" s="81"/>
    </row>
    <row r="5" spans="1:6" x14ac:dyDescent="0.25">
      <c r="A5" s="54">
        <v>2015</v>
      </c>
      <c r="B5" s="54">
        <v>-2</v>
      </c>
      <c r="C5" s="54">
        <v>-0.9</v>
      </c>
    </row>
    <row r="6" spans="1:6" x14ac:dyDescent="0.25">
      <c r="A6" s="54">
        <v>2016</v>
      </c>
      <c r="B6" s="54">
        <v>0</v>
      </c>
      <c r="C6" s="54">
        <v>0.4</v>
      </c>
      <c r="E6" s="14" t="str">
        <f>HYPERLINK("#'OVERZICHT'!A1", "Link naar overzicht")</f>
        <v>Link naar overzicht</v>
      </c>
    </row>
    <row r="7" spans="1:6" x14ac:dyDescent="0.25">
      <c r="A7" s="54">
        <v>2017</v>
      </c>
      <c r="B7" s="54">
        <v>1.2</v>
      </c>
      <c r="C7" s="54">
        <v>0.7</v>
      </c>
    </row>
    <row r="8" spans="1:6" x14ac:dyDescent="0.25">
      <c r="A8" s="54">
        <v>2018</v>
      </c>
      <c r="B8" s="54">
        <v>1.5</v>
      </c>
      <c r="C8" s="54">
        <v>0.8</v>
      </c>
    </row>
    <row r="9" spans="1:6" x14ac:dyDescent="0.25">
      <c r="A9" s="54">
        <v>2019</v>
      </c>
      <c r="B9" s="54">
        <v>1.3</v>
      </c>
      <c r="C9" s="54">
        <v>0.6</v>
      </c>
    </row>
    <row r="10" spans="1:6" x14ac:dyDescent="0.25">
      <c r="A10" s="56">
        <v>2020</v>
      </c>
      <c r="B10" s="56">
        <v>0.6</v>
      </c>
      <c r="C10" s="56">
        <v>0.4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20" sqref="B20"/>
    </sheetView>
  </sheetViews>
  <sheetFormatPr defaultRowHeight="15" x14ac:dyDescent="0.25"/>
  <cols>
    <col min="1" max="1" width="8" customWidth="1"/>
    <col min="2" max="2" width="20.7109375" customWidth="1"/>
    <col min="3" max="3" width="18.7109375" customWidth="1"/>
    <col min="5" max="5" width="12.7109375" customWidth="1"/>
    <col min="6" max="6" width="35.7109375" customWidth="1"/>
  </cols>
  <sheetData>
    <row r="1" spans="1:6" ht="15.75" x14ac:dyDescent="0.25">
      <c r="A1" s="91" t="s">
        <v>25</v>
      </c>
      <c r="B1" s="92"/>
      <c r="C1" s="92"/>
      <c r="E1" s="93" t="s">
        <v>26</v>
      </c>
      <c r="F1" s="92"/>
    </row>
    <row r="2" spans="1:6" x14ac:dyDescent="0.25">
      <c r="A2" s="6" t="s">
        <v>24</v>
      </c>
      <c r="B2" s="6" t="s">
        <v>67</v>
      </c>
      <c r="C2" s="6" t="s">
        <v>68</v>
      </c>
      <c r="E2" s="78" t="s">
        <v>27</v>
      </c>
      <c r="F2" s="79" t="s">
        <v>22</v>
      </c>
    </row>
    <row r="3" spans="1:6" x14ac:dyDescent="0.25">
      <c r="A3" s="58">
        <v>2013</v>
      </c>
      <c r="B3" s="58">
        <v>46.6</v>
      </c>
      <c r="C3" s="58">
        <v>36.1</v>
      </c>
      <c r="E3" s="78" t="s">
        <v>28</v>
      </c>
      <c r="F3" s="80" t="s">
        <v>58</v>
      </c>
    </row>
    <row r="4" spans="1:6" x14ac:dyDescent="0.25">
      <c r="A4" s="57">
        <v>2014</v>
      </c>
      <c r="B4" s="57">
        <v>46</v>
      </c>
      <c r="C4" s="57">
        <v>37</v>
      </c>
      <c r="E4" s="78" t="s">
        <v>30</v>
      </c>
      <c r="F4" s="81"/>
    </row>
    <row r="5" spans="1:6" x14ac:dyDescent="0.25">
      <c r="A5" s="57">
        <v>2015</v>
      </c>
      <c r="B5" s="57">
        <v>45</v>
      </c>
      <c r="C5" s="57">
        <v>36.9</v>
      </c>
    </row>
    <row r="6" spans="1:6" x14ac:dyDescent="0.25">
      <c r="A6" s="57">
        <v>2016</v>
      </c>
      <c r="B6" s="57">
        <v>44</v>
      </c>
      <c r="C6" s="57">
        <v>38.4</v>
      </c>
      <c r="E6" s="14" t="str">
        <f>HYPERLINK("#'OVERZICHT'!A1", "Link naar overzicht")</f>
        <v>Link naar overzicht</v>
      </c>
    </row>
    <row r="7" spans="1:6" x14ac:dyDescent="0.25">
      <c r="A7" s="57">
        <v>2017</v>
      </c>
      <c r="B7" s="57">
        <v>43</v>
      </c>
      <c r="C7" s="57">
        <v>38.700000000000003</v>
      </c>
    </row>
    <row r="8" spans="1:6" x14ac:dyDescent="0.25">
      <c r="A8" s="57">
        <v>2018</v>
      </c>
      <c r="B8" s="57">
        <v>42.3</v>
      </c>
      <c r="C8" s="57">
        <v>38.799999999999997</v>
      </c>
    </row>
    <row r="9" spans="1:6" x14ac:dyDescent="0.25">
      <c r="A9" s="57">
        <v>2019</v>
      </c>
      <c r="B9" s="57">
        <v>42.3</v>
      </c>
      <c r="C9" s="57">
        <v>39.299999999999997</v>
      </c>
    </row>
    <row r="10" spans="1:6" x14ac:dyDescent="0.25">
      <c r="A10" s="59">
        <v>2020</v>
      </c>
      <c r="B10" s="59">
        <v>42.6</v>
      </c>
      <c r="C10" s="59">
        <v>38.799999999999997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E6" sqref="E6"/>
    </sheetView>
  </sheetViews>
  <sheetFormatPr defaultRowHeight="15" x14ac:dyDescent="0.25"/>
  <cols>
    <col min="1" max="1" width="7.7109375" customWidth="1"/>
    <col min="2" max="2" width="21.7109375" customWidth="1"/>
    <col min="3" max="3" width="40.7109375" customWidth="1"/>
    <col min="5" max="5" width="12.7109375" customWidth="1"/>
    <col min="6" max="6" width="39.7109375" customWidth="1"/>
  </cols>
  <sheetData>
    <row r="1" spans="1:6" ht="15.75" x14ac:dyDescent="0.25">
      <c r="A1" s="91" t="s">
        <v>25</v>
      </c>
      <c r="B1" s="92"/>
      <c r="C1" s="92"/>
      <c r="E1" s="93" t="s">
        <v>26</v>
      </c>
      <c r="F1" s="92"/>
    </row>
    <row r="2" spans="1:6" x14ac:dyDescent="0.25">
      <c r="A2" s="6" t="s">
        <v>24</v>
      </c>
      <c r="B2" s="6" t="s">
        <v>69</v>
      </c>
      <c r="C2" s="6" t="s">
        <v>70</v>
      </c>
      <c r="E2" s="78" t="s">
        <v>27</v>
      </c>
      <c r="F2" s="79" t="s">
        <v>7</v>
      </c>
    </row>
    <row r="3" spans="1:6" x14ac:dyDescent="0.25">
      <c r="A3" s="61">
        <v>2011</v>
      </c>
      <c r="B3" s="61">
        <v>0.591418992664972</v>
      </c>
      <c r="C3" s="61">
        <v>687.49888202646196</v>
      </c>
      <c r="E3" s="78" t="s">
        <v>28</v>
      </c>
      <c r="F3" s="80" t="s">
        <v>35</v>
      </c>
    </row>
    <row r="4" spans="1:6" x14ac:dyDescent="0.25">
      <c r="A4" s="60">
        <v>2011.25</v>
      </c>
      <c r="B4" s="60">
        <v>-9.2470873537420201E-2</v>
      </c>
      <c r="C4" s="60">
        <v>686.86314580469195</v>
      </c>
      <c r="E4" s="78" t="s">
        <v>30</v>
      </c>
      <c r="F4" s="81" t="s">
        <v>31</v>
      </c>
    </row>
    <row r="5" spans="1:6" x14ac:dyDescent="0.25">
      <c r="A5" s="60">
        <v>2011.5</v>
      </c>
      <c r="B5" s="60">
        <v>-9.2757722477854205E-3</v>
      </c>
      <c r="C5" s="60">
        <v>686.79943394363295</v>
      </c>
    </row>
    <row r="6" spans="1:6" x14ac:dyDescent="0.25">
      <c r="A6" s="60">
        <v>2011.75</v>
      </c>
      <c r="B6" s="60">
        <v>-0.60859920285629698</v>
      </c>
      <c r="C6" s="60">
        <v>682.61957806343105</v>
      </c>
      <c r="E6" s="14" t="str">
        <f>HYPERLINK("#'OVERZICHT'!A1", "Link naar overzicht")</f>
        <v>Link naar overzicht</v>
      </c>
    </row>
    <row r="7" spans="1:6" x14ac:dyDescent="0.25">
      <c r="A7" s="60">
        <v>2012</v>
      </c>
      <c r="B7" s="60">
        <v>-0.186936486107803</v>
      </c>
      <c r="C7" s="60">
        <v>681.34351301071501</v>
      </c>
    </row>
    <row r="8" spans="1:6" x14ac:dyDescent="0.25">
      <c r="A8" s="60">
        <v>2012.25</v>
      </c>
      <c r="B8" s="60">
        <v>4.3842039884278698E-2</v>
      </c>
      <c r="C8" s="60">
        <v>681.64222790543795</v>
      </c>
    </row>
    <row r="9" spans="1:6" x14ac:dyDescent="0.25">
      <c r="A9" s="60">
        <v>2012.5</v>
      </c>
      <c r="B9" s="60">
        <v>-0.44369792251748302</v>
      </c>
      <c r="C9" s="60">
        <v>678.61779550122003</v>
      </c>
    </row>
    <row r="10" spans="1:6" x14ac:dyDescent="0.25">
      <c r="A10" s="60">
        <v>2012.75</v>
      </c>
      <c r="B10" s="60">
        <v>-0.70086312602276601</v>
      </c>
      <c r="C10" s="60">
        <v>673.86161360592303</v>
      </c>
    </row>
    <row r="11" spans="1:6" x14ac:dyDescent="0.25">
      <c r="A11" s="60">
        <v>2013</v>
      </c>
      <c r="B11" s="60">
        <v>0.27956884811226601</v>
      </c>
      <c r="C11" s="60">
        <v>675.74552075695203</v>
      </c>
    </row>
    <row r="12" spans="1:6" x14ac:dyDescent="0.25">
      <c r="A12" s="60">
        <v>2013.25</v>
      </c>
      <c r="B12" s="60">
        <v>-0.167053033589903</v>
      </c>
      <c r="C12" s="60">
        <v>674.61666736517998</v>
      </c>
    </row>
    <row r="13" spans="1:6" x14ac:dyDescent="0.25">
      <c r="A13" s="60">
        <v>2013.5</v>
      </c>
      <c r="B13" s="60">
        <v>0.608170988497858</v>
      </c>
      <c r="C13" s="60">
        <v>678.719490219666</v>
      </c>
    </row>
    <row r="14" spans="1:6" x14ac:dyDescent="0.25">
      <c r="A14" s="60">
        <v>2013.75</v>
      </c>
      <c r="B14" s="60">
        <v>0.62844639185175599</v>
      </c>
      <c r="C14" s="60">
        <v>682.98487836674599</v>
      </c>
    </row>
    <row r="15" spans="1:6" x14ac:dyDescent="0.25">
      <c r="A15" s="60">
        <v>2014</v>
      </c>
      <c r="B15" s="60">
        <v>-0.120523994362165</v>
      </c>
      <c r="C15" s="60">
        <v>682.16171771044901</v>
      </c>
    </row>
    <row r="16" spans="1:6" x14ac:dyDescent="0.25">
      <c r="A16" s="60">
        <v>2014.25</v>
      </c>
      <c r="B16" s="60">
        <v>0.59785877941154197</v>
      </c>
      <c r="C16" s="60">
        <v>686.24008142956495</v>
      </c>
    </row>
    <row r="17" spans="1:3" x14ac:dyDescent="0.25">
      <c r="A17" s="60">
        <v>2014.5</v>
      </c>
      <c r="B17" s="60">
        <v>0.25942727289207701</v>
      </c>
      <c r="C17" s="60">
        <v>688.02037535831005</v>
      </c>
    </row>
    <row r="18" spans="1:3" x14ac:dyDescent="0.25">
      <c r="A18" s="60">
        <v>2014.75</v>
      </c>
      <c r="B18" s="60">
        <v>0.90650241836265399</v>
      </c>
      <c r="C18" s="60">
        <v>694.25729669976101</v>
      </c>
    </row>
    <row r="19" spans="1:3" x14ac:dyDescent="0.25">
      <c r="A19" s="60">
        <v>2015</v>
      </c>
      <c r="B19" s="60">
        <v>0.55531785940936595</v>
      </c>
      <c r="C19" s="60">
        <v>698.112631458588</v>
      </c>
    </row>
    <row r="20" spans="1:3" x14ac:dyDescent="0.25">
      <c r="A20" s="60">
        <v>2015.25</v>
      </c>
      <c r="B20" s="60">
        <v>0.30920786415282703</v>
      </c>
      <c r="C20" s="60">
        <v>700.271250615702</v>
      </c>
    </row>
    <row r="21" spans="1:3" x14ac:dyDescent="0.25">
      <c r="A21" s="60">
        <v>2015.5</v>
      </c>
      <c r="B21" s="60">
        <v>0.37502640890108002</v>
      </c>
      <c r="C21" s="60">
        <v>702.897452739453</v>
      </c>
    </row>
    <row r="22" spans="1:3" x14ac:dyDescent="0.25">
      <c r="A22" s="60">
        <v>2015.75</v>
      </c>
      <c r="B22" s="60">
        <v>6.1422912405584298E-2</v>
      </c>
      <c r="C22" s="60">
        <v>703.32919282615001</v>
      </c>
    </row>
    <row r="23" spans="1:3" x14ac:dyDescent="0.25">
      <c r="A23" s="60">
        <v>2016</v>
      </c>
      <c r="B23" s="60">
        <v>0.98731922930677096</v>
      </c>
      <c r="C23" s="60">
        <v>710.27329719224997</v>
      </c>
    </row>
    <row r="24" spans="1:3" x14ac:dyDescent="0.25">
      <c r="A24" s="60">
        <v>2016.25</v>
      </c>
      <c r="B24" s="60">
        <v>0.19370943606191701</v>
      </c>
      <c r="C24" s="60">
        <v>711.64916359074005</v>
      </c>
    </row>
    <row r="25" spans="1:3" x14ac:dyDescent="0.25">
      <c r="A25" s="60">
        <v>2016.5</v>
      </c>
      <c r="B25" s="60">
        <v>1.07685058333384</v>
      </c>
      <c r="C25" s="60">
        <v>719.312561760157</v>
      </c>
    </row>
    <row r="26" spans="1:3" x14ac:dyDescent="0.25">
      <c r="A26" s="60">
        <v>2016.75</v>
      </c>
      <c r="B26" s="60">
        <v>0.76191289521179195</v>
      </c>
      <c r="C26" s="60">
        <v>724.79309692508605</v>
      </c>
    </row>
    <row r="27" spans="1:3" x14ac:dyDescent="0.25">
      <c r="A27" s="60">
        <v>2017</v>
      </c>
      <c r="B27" s="60">
        <v>0.40411087160749898</v>
      </c>
      <c r="C27" s="60">
        <v>727.722064626421</v>
      </c>
    </row>
    <row r="28" spans="1:3" x14ac:dyDescent="0.25">
      <c r="A28" s="60">
        <v>2017.25</v>
      </c>
      <c r="B28" s="60">
        <v>0.87153583770869203</v>
      </c>
      <c r="C28" s="60">
        <v>734.064423218554</v>
      </c>
    </row>
    <row r="29" spans="1:3" x14ac:dyDescent="0.25">
      <c r="A29" s="60">
        <v>2017.5</v>
      </c>
      <c r="B29" s="60">
        <v>0.79873300844275397</v>
      </c>
      <c r="C29" s="60">
        <v>739.92763807003598</v>
      </c>
    </row>
    <row r="30" spans="1:3" x14ac:dyDescent="0.25">
      <c r="A30" s="60">
        <v>2017.75</v>
      </c>
      <c r="B30" s="60">
        <v>0.88503007404636702</v>
      </c>
      <c r="C30" s="60">
        <v>746.47622019313599</v>
      </c>
    </row>
    <row r="31" spans="1:3" x14ac:dyDescent="0.25">
      <c r="A31" s="60">
        <v>2018</v>
      </c>
      <c r="B31" s="60">
        <v>0.69999585182016799</v>
      </c>
      <c r="C31" s="60">
        <v>751.70152276931196</v>
      </c>
    </row>
    <row r="32" spans="1:3" x14ac:dyDescent="0.25">
      <c r="A32" s="60">
        <v>2018.25</v>
      </c>
      <c r="B32" s="60">
        <v>0.700001824946894</v>
      </c>
      <c r="C32" s="60">
        <v>756.96344714685097</v>
      </c>
    </row>
    <row r="33" spans="1:3" x14ac:dyDescent="0.25">
      <c r="A33" s="60">
        <v>2018.5</v>
      </c>
      <c r="B33" s="60">
        <v>9.9192487062804702E-2</v>
      </c>
      <c r="C33" s="60">
        <v>757.71429801623196</v>
      </c>
    </row>
    <row r="34" spans="1:3" x14ac:dyDescent="0.25">
      <c r="A34" s="60">
        <v>2018.75</v>
      </c>
      <c r="B34" s="60">
        <v>0.50013193360942698</v>
      </c>
      <c r="C34" s="60">
        <v>761.50386918613594</v>
      </c>
    </row>
    <row r="35" spans="1:3" x14ac:dyDescent="0.25">
      <c r="A35" s="60">
        <v>2019</v>
      </c>
      <c r="B35" s="60">
        <v>0.50020492155340401</v>
      </c>
      <c r="C35" s="60">
        <v>765.31294901762499</v>
      </c>
    </row>
    <row r="36" spans="1:3" x14ac:dyDescent="0.25">
      <c r="A36" s="60">
        <v>2019.25</v>
      </c>
      <c r="B36" s="60">
        <v>0.4</v>
      </c>
      <c r="C36" s="60">
        <v>768.516128292232</v>
      </c>
    </row>
    <row r="37" spans="1:3" x14ac:dyDescent="0.25">
      <c r="A37" s="60">
        <v>2019.5</v>
      </c>
      <c r="B37" s="60">
        <v>0.4</v>
      </c>
      <c r="C37" s="60">
        <v>771.58524258209104</v>
      </c>
    </row>
    <row r="38" spans="1:3" x14ac:dyDescent="0.25">
      <c r="A38" s="60">
        <v>2019.75</v>
      </c>
      <c r="B38" s="60">
        <v>0.4</v>
      </c>
      <c r="C38" s="60">
        <v>774.71757345774802</v>
      </c>
    </row>
    <row r="39" spans="1:3" x14ac:dyDescent="0.25">
      <c r="A39" s="60">
        <v>2020</v>
      </c>
      <c r="B39" s="60">
        <v>0.4</v>
      </c>
      <c r="C39" s="60">
        <v>777.98979510408105</v>
      </c>
    </row>
    <row r="40" spans="1:3" x14ac:dyDescent="0.25">
      <c r="A40" s="60">
        <v>2020.25</v>
      </c>
      <c r="B40" s="60">
        <v>0.4</v>
      </c>
      <c r="C40" s="60">
        <v>780.82745068193299</v>
      </c>
    </row>
    <row r="41" spans="1:3" x14ac:dyDescent="0.25">
      <c r="A41" s="60">
        <v>2020.5</v>
      </c>
      <c r="B41" s="60">
        <v>0.3</v>
      </c>
      <c r="C41" s="60">
        <v>783.06591226996102</v>
      </c>
    </row>
    <row r="42" spans="1:3" x14ac:dyDescent="0.25">
      <c r="A42" s="62">
        <v>2020.75</v>
      </c>
      <c r="B42" s="62">
        <v>0.3</v>
      </c>
      <c r="C42" s="62">
        <v>785.56758421077802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J6" sqref="J6"/>
    </sheetView>
  </sheetViews>
  <sheetFormatPr defaultRowHeight="15" x14ac:dyDescent="0.25"/>
  <cols>
    <col min="1" max="1" width="10.7109375" customWidth="1"/>
    <col min="2" max="2" width="11.7109375" customWidth="1"/>
    <col min="3" max="4" width="21.85546875" customWidth="1"/>
    <col min="5" max="8" width="23.140625" customWidth="1"/>
    <col min="10" max="10" width="12.7109375" customWidth="1"/>
    <col min="11" max="11" width="28.7109375" customWidth="1"/>
  </cols>
  <sheetData>
    <row r="1" spans="1:11" ht="15.75" x14ac:dyDescent="0.25">
      <c r="A1" s="91" t="s">
        <v>25</v>
      </c>
      <c r="B1" s="92"/>
      <c r="C1" s="92"/>
      <c r="D1" s="92"/>
      <c r="E1" s="92"/>
      <c r="F1" s="92"/>
      <c r="G1" s="92"/>
      <c r="H1" s="92"/>
      <c r="J1" s="93" t="s">
        <v>26</v>
      </c>
      <c r="K1" s="92"/>
    </row>
    <row r="2" spans="1:11" x14ac:dyDescent="0.25">
      <c r="A2" s="6" t="s">
        <v>24</v>
      </c>
      <c r="B2" s="6" t="s">
        <v>72</v>
      </c>
      <c r="C2" s="6" t="s">
        <v>73</v>
      </c>
      <c r="D2" s="6" t="s">
        <v>73</v>
      </c>
      <c r="E2" s="6" t="s">
        <v>74</v>
      </c>
      <c r="F2" s="6" t="s">
        <v>74</v>
      </c>
      <c r="G2" s="6" t="s">
        <v>75</v>
      </c>
      <c r="H2" s="6" t="s">
        <v>75</v>
      </c>
      <c r="J2" s="78" t="s">
        <v>27</v>
      </c>
      <c r="K2" s="79" t="s">
        <v>8</v>
      </c>
    </row>
    <row r="3" spans="1:11" x14ac:dyDescent="0.25">
      <c r="A3" s="64">
        <v>2014</v>
      </c>
      <c r="B3" s="64">
        <v>1.4237450918757699</v>
      </c>
      <c r="C3" s="64"/>
      <c r="D3" s="64"/>
      <c r="E3" s="64"/>
      <c r="F3" s="64"/>
      <c r="G3" s="64"/>
      <c r="H3" s="64"/>
      <c r="J3" s="78" t="s">
        <v>28</v>
      </c>
      <c r="K3" s="80" t="s">
        <v>35</v>
      </c>
    </row>
    <row r="4" spans="1:11" x14ac:dyDescent="0.25">
      <c r="A4" s="63">
        <v>2015</v>
      </c>
      <c r="B4" s="63">
        <v>1.96064488816345</v>
      </c>
      <c r="C4" s="63"/>
      <c r="D4" s="63"/>
      <c r="E4" s="63"/>
      <c r="F4" s="63"/>
      <c r="G4" s="63"/>
      <c r="H4" s="63"/>
      <c r="J4" s="78" t="s">
        <v>30</v>
      </c>
      <c r="K4" s="81"/>
    </row>
    <row r="5" spans="1:11" x14ac:dyDescent="0.25">
      <c r="A5" s="63">
        <v>2016</v>
      </c>
      <c r="B5" s="63">
        <v>2.1898795295482998</v>
      </c>
      <c r="C5" s="63"/>
      <c r="D5" s="63"/>
      <c r="E5" s="63"/>
      <c r="F5" s="63"/>
      <c r="G5" s="63"/>
      <c r="H5" s="63"/>
    </row>
    <row r="6" spans="1:11" x14ac:dyDescent="0.25">
      <c r="A6" s="63">
        <v>2017</v>
      </c>
      <c r="B6" s="63">
        <v>2.8667627537149798</v>
      </c>
      <c r="C6" s="63"/>
      <c r="D6" s="63"/>
      <c r="E6" s="63"/>
      <c r="F6" s="63"/>
      <c r="G6" s="63"/>
      <c r="H6" s="63"/>
      <c r="J6" s="14" t="str">
        <f>HYPERLINK("#'OVERZICHT'!A1", "Link naar overzicht")</f>
        <v>Link naar overzicht</v>
      </c>
    </row>
    <row r="7" spans="1:11" x14ac:dyDescent="0.25">
      <c r="A7" s="63">
        <v>2018</v>
      </c>
      <c r="B7" s="63">
        <v>2.7031087431510299</v>
      </c>
      <c r="C7" s="63">
        <v>2.7031087431510299</v>
      </c>
      <c r="D7" s="63">
        <v>2.7031087431510299</v>
      </c>
      <c r="E7" s="63">
        <v>2.7031087431510299</v>
      </c>
      <c r="F7" s="63">
        <v>2.7031087431510299</v>
      </c>
      <c r="G7" s="63">
        <v>2.7031087431510299</v>
      </c>
      <c r="H7" s="63">
        <v>2.7031087431510299</v>
      </c>
    </row>
    <row r="8" spans="1:11" x14ac:dyDescent="0.25">
      <c r="A8" s="63">
        <v>2019</v>
      </c>
      <c r="B8" s="63">
        <v>1.7</v>
      </c>
      <c r="C8" s="63">
        <v>0.69038603183922098</v>
      </c>
      <c r="D8" s="63">
        <v>2.76078786524107</v>
      </c>
      <c r="E8" s="63">
        <v>1.19583790524712</v>
      </c>
      <c r="F8" s="63">
        <v>2.2553359918331801</v>
      </c>
      <c r="G8" s="63">
        <v>1.4836097391373499</v>
      </c>
      <c r="H8" s="63">
        <v>1.9675641579429499</v>
      </c>
    </row>
    <row r="9" spans="1:11" x14ac:dyDescent="0.25">
      <c r="A9" s="65">
        <v>2020</v>
      </c>
      <c r="B9" s="65">
        <v>1.5</v>
      </c>
      <c r="C9" s="65">
        <v>-1.25289296708353</v>
      </c>
      <c r="D9" s="65">
        <v>4.3254139210870299</v>
      </c>
      <c r="E9" s="65">
        <v>0.1096174436464</v>
      </c>
      <c r="F9" s="65">
        <v>2.9629035103571</v>
      </c>
      <c r="G9" s="65">
        <v>0.88235772964611203</v>
      </c>
      <c r="H9" s="65">
        <v>2.1901632243573901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0"/>
  <sheetViews>
    <sheetView workbookViewId="0">
      <selection activeCell="D6" sqref="D6"/>
    </sheetView>
  </sheetViews>
  <sheetFormatPr defaultRowHeight="15" x14ac:dyDescent="0.25"/>
  <cols>
    <col min="1" max="1" width="11.7109375" customWidth="1"/>
    <col min="2" max="2" width="18.7109375" customWidth="1"/>
    <col min="4" max="4" width="12.7109375" customWidth="1"/>
    <col min="5" max="5" width="26.7109375" customWidth="1"/>
  </cols>
  <sheetData>
    <row r="1" spans="1:5" ht="15.75" x14ac:dyDescent="0.25">
      <c r="A1" s="91" t="s">
        <v>25</v>
      </c>
      <c r="B1" s="92"/>
      <c r="D1" s="93" t="s">
        <v>26</v>
      </c>
      <c r="E1" s="92"/>
    </row>
    <row r="2" spans="1:5" x14ac:dyDescent="0.25">
      <c r="A2" s="6" t="s">
        <v>24</v>
      </c>
      <c r="B2" s="6" t="s">
        <v>23</v>
      </c>
      <c r="D2" s="78" t="s">
        <v>27</v>
      </c>
      <c r="E2" s="79" t="s">
        <v>12</v>
      </c>
    </row>
    <row r="3" spans="1:5" x14ac:dyDescent="0.25">
      <c r="A3" s="11">
        <v>2018</v>
      </c>
      <c r="B3" s="11">
        <v>1253.979</v>
      </c>
      <c r="D3" s="78" t="s">
        <v>28</v>
      </c>
      <c r="E3" s="80" t="s">
        <v>66</v>
      </c>
    </row>
    <row r="4" spans="1:5" x14ac:dyDescent="0.25">
      <c r="A4" s="10">
        <v>2018.0038167938901</v>
      </c>
      <c r="B4" s="10">
        <v>1263.2070000000001</v>
      </c>
      <c r="D4" s="78" t="s">
        <v>30</v>
      </c>
      <c r="E4" s="81"/>
    </row>
    <row r="5" spans="1:5" x14ac:dyDescent="0.25">
      <c r="A5" s="10">
        <v>2018.00763358779</v>
      </c>
      <c r="B5" s="10">
        <v>1269.0650000000001</v>
      </c>
    </row>
    <row r="6" spans="1:5" x14ac:dyDescent="0.25">
      <c r="A6" s="10">
        <v>2018.0114503816801</v>
      </c>
      <c r="B6" s="10">
        <v>1279.1179999999999</v>
      </c>
      <c r="D6" s="14" t="str">
        <f>HYPERLINK("#'OVERZICHT'!A1", "Link naar overzicht")</f>
        <v>Link naar overzicht</v>
      </c>
    </row>
    <row r="7" spans="1:5" x14ac:dyDescent="0.25">
      <c r="A7" s="10">
        <v>2018.01526717557</v>
      </c>
      <c r="B7" s="10">
        <v>1287.4570000000001</v>
      </c>
    </row>
    <row r="8" spans="1:5" x14ac:dyDescent="0.25">
      <c r="A8" s="10">
        <v>2018.0190839694701</v>
      </c>
      <c r="B8" s="10">
        <v>1288.921</v>
      </c>
    </row>
    <row r="9" spans="1:5" x14ac:dyDescent="0.25">
      <c r="A9" s="10">
        <v>2018.02290076336</v>
      </c>
      <c r="B9" s="10">
        <v>1290.7149999999999</v>
      </c>
    </row>
    <row r="10" spans="1:5" x14ac:dyDescent="0.25">
      <c r="A10" s="10">
        <v>2018.0267175572501</v>
      </c>
      <c r="B10" s="10">
        <v>1290.0260000000001</v>
      </c>
    </row>
    <row r="11" spans="1:5" x14ac:dyDescent="0.25">
      <c r="A11" s="10">
        <v>2018.03053435114</v>
      </c>
      <c r="B11" s="10">
        <v>1294.9670000000001</v>
      </c>
    </row>
    <row r="12" spans="1:5" x14ac:dyDescent="0.25">
      <c r="A12" s="10">
        <v>2018.0343511450401</v>
      </c>
      <c r="B12" s="10">
        <v>1303.5170000000001</v>
      </c>
    </row>
    <row r="13" spans="1:5" x14ac:dyDescent="0.25">
      <c r="A13" s="10">
        <v>2018.03816793893</v>
      </c>
      <c r="B13" s="10">
        <v>1308.3910000000001</v>
      </c>
    </row>
    <row r="14" spans="1:5" x14ac:dyDescent="0.25">
      <c r="A14" s="10">
        <v>2018.0419847328201</v>
      </c>
      <c r="B14" s="10">
        <v>1306.4159999999999</v>
      </c>
    </row>
    <row r="15" spans="1:5" x14ac:dyDescent="0.25">
      <c r="A15" s="10">
        <v>2018.04580152672</v>
      </c>
      <c r="B15" s="10">
        <v>1313.0640000000001</v>
      </c>
    </row>
    <row r="16" spans="1:5" x14ac:dyDescent="0.25">
      <c r="A16" s="10">
        <v>2018.0496183206101</v>
      </c>
      <c r="B16" s="10">
        <v>1312.0250000000001</v>
      </c>
    </row>
    <row r="17" spans="1:2" x14ac:dyDescent="0.25">
      <c r="A17" s="10">
        <v>2018.0534351145</v>
      </c>
      <c r="B17" s="10">
        <v>1318.268</v>
      </c>
    </row>
    <row r="18" spans="1:2" x14ac:dyDescent="0.25">
      <c r="A18" s="10">
        <v>2018.0572519084001</v>
      </c>
      <c r="B18" s="10">
        <v>1326.1780000000001</v>
      </c>
    </row>
    <row r="19" spans="1:2" x14ac:dyDescent="0.25">
      <c r="A19" s="10">
        <v>2018.06106870229</v>
      </c>
      <c r="B19" s="10">
        <v>1332.68</v>
      </c>
    </row>
    <row r="20" spans="1:2" x14ac:dyDescent="0.25">
      <c r="A20" s="10">
        <v>2018.0648854961801</v>
      </c>
      <c r="B20" s="10">
        <v>1334.673</v>
      </c>
    </row>
    <row r="21" spans="1:2" x14ac:dyDescent="0.25">
      <c r="A21" s="10">
        <v>2018.06870229008</v>
      </c>
      <c r="B21" s="10">
        <v>1336.36</v>
      </c>
    </row>
    <row r="22" spans="1:2" x14ac:dyDescent="0.25">
      <c r="A22" s="10">
        <v>2018.0725190839701</v>
      </c>
      <c r="B22" s="10">
        <v>1345.2170000000001</v>
      </c>
    </row>
    <row r="23" spans="1:2" x14ac:dyDescent="0.25">
      <c r="A23" s="10">
        <v>2018.0763358778599</v>
      </c>
      <c r="B23" s="10">
        <v>1336.8130000000001</v>
      </c>
    </row>
    <row r="24" spans="1:2" x14ac:dyDescent="0.25">
      <c r="A24" s="10">
        <v>2018.0801526717501</v>
      </c>
      <c r="B24" s="10">
        <v>1323.665</v>
      </c>
    </row>
    <row r="25" spans="1:2" x14ac:dyDescent="0.25">
      <c r="A25" s="10">
        <v>2018.0839694656499</v>
      </c>
      <c r="B25" s="10">
        <v>1324.116</v>
      </c>
    </row>
    <row r="26" spans="1:2" x14ac:dyDescent="0.25">
      <c r="A26" s="10">
        <v>2018.0877862595401</v>
      </c>
      <c r="B26" s="10">
        <v>1322.979</v>
      </c>
    </row>
    <row r="27" spans="1:2" x14ac:dyDescent="0.25">
      <c r="A27" s="10">
        <v>2018.0916030534299</v>
      </c>
      <c r="B27" s="10">
        <v>1299.174</v>
      </c>
    </row>
    <row r="28" spans="1:2" x14ac:dyDescent="0.25">
      <c r="A28" s="10">
        <v>2018.09541984733</v>
      </c>
      <c r="B28" s="10">
        <v>1260.771</v>
      </c>
    </row>
    <row r="29" spans="1:2" x14ac:dyDescent="0.25">
      <c r="A29" s="10">
        <v>2018.0992366412199</v>
      </c>
      <c r="B29" s="10">
        <v>1254.018</v>
      </c>
    </row>
    <row r="30" spans="1:2" x14ac:dyDescent="0.25">
      <c r="A30" s="10">
        <v>2018.10305343511</v>
      </c>
      <c r="B30" s="10">
        <v>1254.8209999999999</v>
      </c>
    </row>
    <row r="31" spans="1:2" x14ac:dyDescent="0.25">
      <c r="A31" s="10">
        <v>2018.1068702290099</v>
      </c>
      <c r="B31" s="10">
        <v>1224.0889999999999</v>
      </c>
    </row>
    <row r="32" spans="1:2" x14ac:dyDescent="0.25">
      <c r="A32" s="10">
        <v>2018.1106870229</v>
      </c>
      <c r="B32" s="10">
        <v>1224.55</v>
      </c>
    </row>
    <row r="33" spans="1:2" x14ac:dyDescent="0.25">
      <c r="A33" s="10">
        <v>2018.1145038167899</v>
      </c>
      <c r="B33" s="10">
        <v>1239.0360000000001</v>
      </c>
    </row>
    <row r="34" spans="1:2" x14ac:dyDescent="0.25">
      <c r="A34" s="10">
        <v>2018.11832061069</v>
      </c>
      <c r="B34" s="10">
        <v>1242.961</v>
      </c>
    </row>
    <row r="35" spans="1:2" x14ac:dyDescent="0.25">
      <c r="A35" s="10">
        <v>2018.1221374045799</v>
      </c>
      <c r="B35" s="10">
        <v>1258.855</v>
      </c>
    </row>
    <row r="36" spans="1:2" x14ac:dyDescent="0.25">
      <c r="A36" s="10">
        <v>2018.12595419847</v>
      </c>
      <c r="B36" s="10">
        <v>1274.2429999999999</v>
      </c>
    </row>
    <row r="37" spans="1:2" x14ac:dyDescent="0.25">
      <c r="A37" s="10">
        <v>2018.1297709923599</v>
      </c>
      <c r="B37" s="10">
        <v>1277.537</v>
      </c>
    </row>
    <row r="38" spans="1:2" x14ac:dyDescent="0.25">
      <c r="A38" s="10">
        <v>2018.13358778626</v>
      </c>
      <c r="B38" s="10">
        <v>1276.6679999999999</v>
      </c>
    </row>
    <row r="39" spans="1:2" x14ac:dyDescent="0.25">
      <c r="A39" s="10">
        <v>2018.1374045801499</v>
      </c>
      <c r="B39" s="10">
        <v>1270.7349999999999</v>
      </c>
    </row>
    <row r="40" spans="1:2" x14ac:dyDescent="0.25">
      <c r="A40" s="10">
        <v>2018.14122137404</v>
      </c>
      <c r="B40" s="10">
        <v>1268.575</v>
      </c>
    </row>
    <row r="41" spans="1:2" x14ac:dyDescent="0.25">
      <c r="A41" s="10">
        <v>2018.1450381679399</v>
      </c>
      <c r="B41" s="10">
        <v>1266.83</v>
      </c>
    </row>
    <row r="42" spans="1:2" x14ac:dyDescent="0.25">
      <c r="A42" s="10">
        <v>2018.14885496183</v>
      </c>
      <c r="B42" s="10">
        <v>1281.26</v>
      </c>
    </row>
    <row r="43" spans="1:2" x14ac:dyDescent="0.25">
      <c r="A43" s="10">
        <v>2018.1526717557199</v>
      </c>
      <c r="B43" s="10">
        <v>1291.6949999999999</v>
      </c>
    </row>
    <row r="44" spans="1:2" x14ac:dyDescent="0.25">
      <c r="A44" s="10">
        <v>2018.15648854962</v>
      </c>
      <c r="B44" s="10">
        <v>1280.5609999999999</v>
      </c>
    </row>
    <row r="45" spans="1:2" x14ac:dyDescent="0.25">
      <c r="A45" s="10">
        <v>2018.1603053435099</v>
      </c>
      <c r="B45" s="10">
        <v>1266.5419999999999</v>
      </c>
    </row>
    <row r="46" spans="1:2" x14ac:dyDescent="0.25">
      <c r="A46" s="10">
        <v>2018.1641221374</v>
      </c>
      <c r="B46" s="10">
        <v>1251.471</v>
      </c>
    </row>
    <row r="47" spans="1:2" x14ac:dyDescent="0.25">
      <c r="A47" s="10">
        <v>2018.1679389312901</v>
      </c>
      <c r="B47" s="10">
        <v>1250.085</v>
      </c>
    </row>
    <row r="48" spans="1:2" x14ac:dyDescent="0.25">
      <c r="A48" s="10">
        <v>2018.17175572519</v>
      </c>
      <c r="B48" s="10">
        <v>1258.0840000000001</v>
      </c>
    </row>
    <row r="49" spans="1:2" x14ac:dyDescent="0.25">
      <c r="A49" s="10">
        <v>2018.1755725190801</v>
      </c>
      <c r="B49" s="10">
        <v>1266.251</v>
      </c>
    </row>
    <row r="50" spans="1:2" x14ac:dyDescent="0.25">
      <c r="A50" s="10">
        <v>2018.17938931297</v>
      </c>
      <c r="B50" s="10">
        <v>1264.702</v>
      </c>
    </row>
    <row r="51" spans="1:2" x14ac:dyDescent="0.25">
      <c r="A51" s="10">
        <v>2018.1832061068701</v>
      </c>
      <c r="B51" s="10">
        <v>1270.3630000000001</v>
      </c>
    </row>
    <row r="52" spans="1:2" x14ac:dyDescent="0.25">
      <c r="A52" s="10">
        <v>2018.18702290076</v>
      </c>
      <c r="B52" s="10">
        <v>1284.5160000000001</v>
      </c>
    </row>
    <row r="53" spans="1:2" x14ac:dyDescent="0.25">
      <c r="A53" s="10">
        <v>2018.1908396946501</v>
      </c>
      <c r="B53" s="10">
        <v>1289.0260000000001</v>
      </c>
    </row>
    <row r="54" spans="1:2" x14ac:dyDescent="0.25">
      <c r="A54" s="10">
        <v>2018.19465648855</v>
      </c>
      <c r="B54" s="10">
        <v>1284.1780000000001</v>
      </c>
    </row>
    <row r="55" spans="1:2" x14ac:dyDescent="0.25">
      <c r="A55" s="10">
        <v>2018.1984732824401</v>
      </c>
      <c r="B55" s="10">
        <v>1278.2360000000001</v>
      </c>
    </row>
    <row r="56" spans="1:2" x14ac:dyDescent="0.25">
      <c r="A56" s="10">
        <v>2018.20229007633</v>
      </c>
      <c r="B56" s="10">
        <v>1277.3009999999999</v>
      </c>
    </row>
    <row r="57" spans="1:2" x14ac:dyDescent="0.25">
      <c r="A57" s="10">
        <v>2018.2061068702301</v>
      </c>
      <c r="B57" s="10">
        <v>1277.271</v>
      </c>
    </row>
    <row r="58" spans="1:2" x14ac:dyDescent="0.25">
      <c r="A58" s="10">
        <v>2018.20992366412</v>
      </c>
      <c r="B58" s="10">
        <v>1263.6469999999999</v>
      </c>
    </row>
    <row r="59" spans="1:2" x14ac:dyDescent="0.25">
      <c r="A59" s="10">
        <v>2018.2137404580101</v>
      </c>
      <c r="B59" s="10">
        <v>1264.713</v>
      </c>
    </row>
    <row r="60" spans="1:2" x14ac:dyDescent="0.25">
      <c r="A60" s="10">
        <v>2018.2175572519</v>
      </c>
      <c r="B60" s="10">
        <v>1263.787</v>
      </c>
    </row>
    <row r="61" spans="1:2" x14ac:dyDescent="0.25">
      <c r="A61" s="10">
        <v>2018.2213740458001</v>
      </c>
      <c r="B61" s="10">
        <v>1243.1420000000001</v>
      </c>
    </row>
    <row r="62" spans="1:2" x14ac:dyDescent="0.25">
      <c r="A62" s="10">
        <v>2018.22519083969</v>
      </c>
      <c r="B62" s="10">
        <v>1220.904</v>
      </c>
    </row>
    <row r="63" spans="1:2" x14ac:dyDescent="0.25">
      <c r="A63" s="10">
        <v>2018.2290076335801</v>
      </c>
      <c r="B63" s="10">
        <v>1239.3050000000001</v>
      </c>
    </row>
    <row r="64" spans="1:2" x14ac:dyDescent="0.25">
      <c r="A64" s="10">
        <v>2018.23282442748</v>
      </c>
      <c r="B64" s="10">
        <v>1232.548</v>
      </c>
    </row>
    <row r="65" spans="1:2" x14ac:dyDescent="0.25">
      <c r="A65" s="10">
        <v>2018.2366412213701</v>
      </c>
      <c r="B65" s="10">
        <v>1225.5650000000001</v>
      </c>
    </row>
    <row r="66" spans="1:2" x14ac:dyDescent="0.25">
      <c r="A66" s="10">
        <v>2018.2404580152599</v>
      </c>
      <c r="B66" s="10">
        <v>1235.741</v>
      </c>
    </row>
    <row r="67" spans="1:2" x14ac:dyDescent="0.25">
      <c r="A67" s="10">
        <v>2018.2442748091601</v>
      </c>
      <c r="B67" s="10">
        <v>1236.6410000000001</v>
      </c>
    </row>
    <row r="68" spans="1:2" x14ac:dyDescent="0.25">
      <c r="A68" s="10">
        <v>2018.2480916030499</v>
      </c>
      <c r="B68" s="10">
        <v>1221.6099999999999</v>
      </c>
    </row>
    <row r="69" spans="1:2" x14ac:dyDescent="0.25">
      <c r="A69" s="10">
        <v>2018.2519083969401</v>
      </c>
      <c r="B69" s="10">
        <v>1227.058</v>
      </c>
    </row>
    <row r="70" spans="1:2" x14ac:dyDescent="0.25">
      <c r="A70" s="10">
        <v>2018.2557251908399</v>
      </c>
      <c r="B70" s="10">
        <v>1231.7539999999999</v>
      </c>
    </row>
    <row r="71" spans="1:2" x14ac:dyDescent="0.25">
      <c r="A71" s="10">
        <v>2018.25954198473</v>
      </c>
      <c r="B71" s="10">
        <v>1243.306</v>
      </c>
    </row>
    <row r="72" spans="1:2" x14ac:dyDescent="0.25">
      <c r="A72" s="10">
        <v>2018.2633587786199</v>
      </c>
      <c r="B72" s="10">
        <v>1228.1079999999999</v>
      </c>
    </row>
    <row r="73" spans="1:2" x14ac:dyDescent="0.25">
      <c r="A73" s="10">
        <v>2018.26717557251</v>
      </c>
      <c r="B73" s="10">
        <v>1232.646</v>
      </c>
    </row>
    <row r="74" spans="1:2" x14ac:dyDescent="0.25">
      <c r="A74" s="10">
        <v>2018.2709923664099</v>
      </c>
      <c r="B74" s="10">
        <v>1249.373</v>
      </c>
    </row>
    <row r="75" spans="1:2" x14ac:dyDescent="0.25">
      <c r="A75" s="10">
        <v>2018.2748091603</v>
      </c>
      <c r="B75" s="10">
        <v>1245.4349999999999</v>
      </c>
    </row>
    <row r="76" spans="1:2" x14ac:dyDescent="0.25">
      <c r="A76" s="10">
        <v>2018.2786259541899</v>
      </c>
      <c r="B76" s="10">
        <v>1249.963</v>
      </c>
    </row>
    <row r="77" spans="1:2" x14ac:dyDescent="0.25">
      <c r="A77" s="10">
        <v>2018.28244274809</v>
      </c>
      <c r="B77" s="10">
        <v>1248.077</v>
      </c>
    </row>
    <row r="78" spans="1:2" x14ac:dyDescent="0.25">
      <c r="A78" s="10">
        <v>2018.2862595419799</v>
      </c>
      <c r="B78" s="10">
        <v>1252.855</v>
      </c>
    </row>
    <row r="79" spans="1:2" x14ac:dyDescent="0.25">
      <c r="A79" s="10">
        <v>2018.29007633587</v>
      </c>
      <c r="B79" s="10">
        <v>1261.7149999999999</v>
      </c>
    </row>
    <row r="80" spans="1:2" x14ac:dyDescent="0.25">
      <c r="A80" s="10">
        <v>2018.2938931297699</v>
      </c>
      <c r="B80" s="10">
        <v>1267.0619999999999</v>
      </c>
    </row>
    <row r="81" spans="1:2" x14ac:dyDescent="0.25">
      <c r="A81" s="10">
        <v>2018.29770992366</v>
      </c>
      <c r="B81" s="10">
        <v>1263.954</v>
      </c>
    </row>
    <row r="82" spans="1:2" x14ac:dyDescent="0.25">
      <c r="A82" s="10">
        <v>2018.3015267175499</v>
      </c>
      <c r="B82" s="10">
        <v>1253.4259999999999</v>
      </c>
    </row>
    <row r="83" spans="1:2" x14ac:dyDescent="0.25">
      <c r="A83" s="10">
        <v>2018.30534351145</v>
      </c>
      <c r="B83" s="10">
        <v>1250.81</v>
      </c>
    </row>
    <row r="84" spans="1:2" x14ac:dyDescent="0.25">
      <c r="A84" s="10">
        <v>2018.3091603053399</v>
      </c>
      <c r="B84" s="10">
        <v>1242.067</v>
      </c>
    </row>
    <row r="85" spans="1:2" x14ac:dyDescent="0.25">
      <c r="A85" s="10">
        <v>2018.31297709923</v>
      </c>
      <c r="B85" s="10">
        <v>1237.759</v>
      </c>
    </row>
    <row r="86" spans="1:2" x14ac:dyDescent="0.25">
      <c r="A86" s="10">
        <v>2018.3167938931199</v>
      </c>
      <c r="B86" s="10">
        <v>1246.4659999999999</v>
      </c>
    </row>
    <row r="87" spans="1:2" x14ac:dyDescent="0.25">
      <c r="A87" s="10">
        <v>2018.32061068702</v>
      </c>
      <c r="B87" s="10">
        <v>1249.9069999999999</v>
      </c>
    </row>
    <row r="88" spans="1:2" x14ac:dyDescent="0.25">
      <c r="A88" s="10">
        <v>2018.3244274809099</v>
      </c>
      <c r="B88" s="10">
        <v>1245.9649999999999</v>
      </c>
    </row>
    <row r="89" spans="1:2" x14ac:dyDescent="0.25">
      <c r="A89" s="10">
        <v>2018.3282442748</v>
      </c>
      <c r="B89" s="10">
        <v>1244.2570000000001</v>
      </c>
    </row>
    <row r="90" spans="1:2" x14ac:dyDescent="0.25">
      <c r="A90" s="10">
        <v>2018.3320610687001</v>
      </c>
      <c r="B90" s="10">
        <v>1239.0920000000001</v>
      </c>
    </row>
    <row r="91" spans="1:2" x14ac:dyDescent="0.25">
      <c r="A91" s="10">
        <v>2018.33587786259</v>
      </c>
      <c r="B91" s="10">
        <v>1234.5160000000001</v>
      </c>
    </row>
    <row r="92" spans="1:2" x14ac:dyDescent="0.25">
      <c r="A92" s="10">
        <v>2018.3396946564801</v>
      </c>
      <c r="B92" s="10">
        <v>1243.768</v>
      </c>
    </row>
    <row r="93" spans="1:2" x14ac:dyDescent="0.25">
      <c r="A93" s="10">
        <v>2018.34351145038</v>
      </c>
      <c r="B93" s="10">
        <v>1248.0920000000001</v>
      </c>
    </row>
    <row r="94" spans="1:2" x14ac:dyDescent="0.25">
      <c r="A94" s="10">
        <v>2018.3473282442701</v>
      </c>
      <c r="B94" s="10">
        <v>1247.4970000000001</v>
      </c>
    </row>
    <row r="95" spans="1:2" x14ac:dyDescent="0.25">
      <c r="A95" s="10">
        <v>2018.35114503816</v>
      </c>
      <c r="B95" s="10">
        <v>1255.395</v>
      </c>
    </row>
    <row r="96" spans="1:2" x14ac:dyDescent="0.25">
      <c r="A96" s="10">
        <v>2018.3549618320601</v>
      </c>
      <c r="B96" s="10">
        <v>1264.2170000000001</v>
      </c>
    </row>
    <row r="97" spans="1:2" x14ac:dyDescent="0.25">
      <c r="A97" s="10">
        <v>2018.35877862595</v>
      </c>
      <c r="B97" s="10">
        <v>1269.627</v>
      </c>
    </row>
    <row r="98" spans="1:2" x14ac:dyDescent="0.25">
      <c r="A98" s="10">
        <v>2018.3625954198401</v>
      </c>
      <c r="B98" s="10">
        <v>1272.348</v>
      </c>
    </row>
    <row r="99" spans="1:2" x14ac:dyDescent="0.25">
      <c r="A99" s="10">
        <v>2018.36641221373</v>
      </c>
      <c r="B99" s="10">
        <v>1261.5170000000001</v>
      </c>
    </row>
    <row r="100" spans="1:2" x14ac:dyDescent="0.25">
      <c r="A100" s="10">
        <v>2018.3702290076301</v>
      </c>
      <c r="B100" s="10">
        <v>1263.6980000000001</v>
      </c>
    </row>
    <row r="101" spans="1:2" x14ac:dyDescent="0.25">
      <c r="A101" s="10">
        <v>2018.37404580152</v>
      </c>
      <c r="B101" s="10">
        <v>1263.6179999999999</v>
      </c>
    </row>
    <row r="102" spans="1:2" x14ac:dyDescent="0.25">
      <c r="A102" s="10">
        <v>2018.3778625954101</v>
      </c>
      <c r="B102" s="10">
        <v>1260.3119999999999</v>
      </c>
    </row>
    <row r="103" spans="1:2" x14ac:dyDescent="0.25">
      <c r="A103" s="10">
        <v>2018.38167938931</v>
      </c>
      <c r="B103" s="10">
        <v>1265.3209999999999</v>
      </c>
    </row>
    <row r="104" spans="1:2" x14ac:dyDescent="0.25">
      <c r="A104" s="10">
        <v>2018.3854961832001</v>
      </c>
      <c r="B104" s="10">
        <v>1264.989</v>
      </c>
    </row>
    <row r="105" spans="1:2" x14ac:dyDescent="0.25">
      <c r="A105" s="10">
        <v>2018.38931297709</v>
      </c>
      <c r="B105" s="10">
        <v>1260.7360000000001</v>
      </c>
    </row>
    <row r="106" spans="1:2" x14ac:dyDescent="0.25">
      <c r="A106" s="10">
        <v>2018.3931297709901</v>
      </c>
      <c r="B106" s="10">
        <v>1258.2660000000001</v>
      </c>
    </row>
    <row r="107" spans="1:2" x14ac:dyDescent="0.25">
      <c r="A107" s="10">
        <v>2018.39694656488</v>
      </c>
      <c r="B107" s="10">
        <v>1254.818</v>
      </c>
    </row>
    <row r="108" spans="1:2" x14ac:dyDescent="0.25">
      <c r="A108" s="10">
        <v>2018.4007633587701</v>
      </c>
      <c r="B108" s="10">
        <v>1252.9380000000001</v>
      </c>
    </row>
    <row r="109" spans="1:2" x14ac:dyDescent="0.25">
      <c r="A109" s="10">
        <v>2018.4045801526599</v>
      </c>
      <c r="B109" s="10">
        <v>1239.03</v>
      </c>
    </row>
    <row r="110" spans="1:2" x14ac:dyDescent="0.25">
      <c r="A110" s="10">
        <v>2018.4083969465601</v>
      </c>
      <c r="B110" s="10">
        <v>1246.2639999999999</v>
      </c>
    </row>
    <row r="111" spans="1:2" x14ac:dyDescent="0.25">
      <c r="A111" s="10">
        <v>2018.4122137404499</v>
      </c>
      <c r="B111" s="10">
        <v>1243.3679999999999</v>
      </c>
    </row>
    <row r="112" spans="1:2" x14ac:dyDescent="0.25">
      <c r="A112" s="10">
        <v>2018.4160305343401</v>
      </c>
      <c r="B112" s="10">
        <v>1253.1189999999999</v>
      </c>
    </row>
    <row r="113" spans="1:2" x14ac:dyDescent="0.25">
      <c r="A113" s="10">
        <v>2018.4198473282399</v>
      </c>
      <c r="B113" s="10">
        <v>1261.9570000000001</v>
      </c>
    </row>
    <row r="114" spans="1:2" x14ac:dyDescent="0.25">
      <c r="A114" s="10">
        <v>2018.42366412213</v>
      </c>
      <c r="B114" s="10">
        <v>1260.3969999999999</v>
      </c>
    </row>
    <row r="115" spans="1:2" x14ac:dyDescent="0.25">
      <c r="A115" s="10">
        <v>2018.4274809160199</v>
      </c>
      <c r="B115" s="10">
        <v>1270.23</v>
      </c>
    </row>
    <row r="116" spans="1:2" x14ac:dyDescent="0.25">
      <c r="A116" s="10">
        <v>2018.43129770992</v>
      </c>
      <c r="B116" s="10">
        <v>1270.6110000000001</v>
      </c>
    </row>
    <row r="117" spans="1:2" x14ac:dyDescent="0.25">
      <c r="A117" s="10">
        <v>2018.4351145038099</v>
      </c>
      <c r="B117" s="10">
        <v>1268.807</v>
      </c>
    </row>
    <row r="118" spans="1:2" x14ac:dyDescent="0.25">
      <c r="A118" s="10">
        <v>2018.4389312977</v>
      </c>
      <c r="B118" s="10">
        <v>1272.7139999999999</v>
      </c>
    </row>
    <row r="119" spans="1:2" x14ac:dyDescent="0.25">
      <c r="A119" s="10">
        <v>2018.4427480915999</v>
      </c>
      <c r="B119" s="10">
        <v>1273.46</v>
      </c>
    </row>
    <row r="120" spans="1:2" x14ac:dyDescent="0.25">
      <c r="A120" s="10">
        <v>2018.44656488549</v>
      </c>
      <c r="B120" s="10">
        <v>1270.095</v>
      </c>
    </row>
    <row r="121" spans="1:2" x14ac:dyDescent="0.25">
      <c r="A121" s="10">
        <v>2018.4503816793799</v>
      </c>
      <c r="B121" s="10">
        <v>1269.646</v>
      </c>
    </row>
    <row r="122" spans="1:2" x14ac:dyDescent="0.25">
      <c r="A122" s="10">
        <v>2018.45419847327</v>
      </c>
      <c r="B122" s="10">
        <v>1263.9469999999999</v>
      </c>
    </row>
    <row r="123" spans="1:2" x14ac:dyDescent="0.25">
      <c r="A123" s="10">
        <v>2018.4580152671699</v>
      </c>
      <c r="B123" s="10">
        <v>1258.501</v>
      </c>
    </row>
    <row r="124" spans="1:2" x14ac:dyDescent="0.25">
      <c r="A124" s="10">
        <v>2018.46183206106</v>
      </c>
      <c r="B124" s="10">
        <v>1248.2159999999999</v>
      </c>
    </row>
    <row r="125" spans="1:2" x14ac:dyDescent="0.25">
      <c r="A125" s="10">
        <v>2018.4656488549499</v>
      </c>
      <c r="B125" s="10">
        <v>1252.616</v>
      </c>
    </row>
    <row r="126" spans="1:2" x14ac:dyDescent="0.25">
      <c r="A126" s="10">
        <v>2018.46946564885</v>
      </c>
      <c r="B126" s="10">
        <v>1244.7370000000001</v>
      </c>
    </row>
    <row r="127" spans="1:2" x14ac:dyDescent="0.25">
      <c r="A127" s="10">
        <v>2018.4732824427399</v>
      </c>
      <c r="B127" s="10">
        <v>1250.4590000000001</v>
      </c>
    </row>
    <row r="128" spans="1:2" x14ac:dyDescent="0.25">
      <c r="A128" s="10">
        <v>2018.47709923663</v>
      </c>
      <c r="B128" s="10">
        <v>1232.905</v>
      </c>
    </row>
    <row r="129" spans="1:2" x14ac:dyDescent="0.25">
      <c r="A129" s="10">
        <v>2018.4809160305299</v>
      </c>
      <c r="B129" s="10">
        <v>1233.9169999999999</v>
      </c>
    </row>
    <row r="130" spans="1:2" x14ac:dyDescent="0.25">
      <c r="A130" s="10">
        <v>2018.48473282442</v>
      </c>
      <c r="B130" s="10">
        <v>1225.462</v>
      </c>
    </row>
    <row r="131" spans="1:2" x14ac:dyDescent="0.25">
      <c r="A131" s="10">
        <v>2018.4885496183099</v>
      </c>
      <c r="B131" s="10">
        <v>1226.4670000000001</v>
      </c>
    </row>
    <row r="132" spans="1:2" x14ac:dyDescent="0.25">
      <c r="A132" s="10">
        <v>2018.49236641221</v>
      </c>
      <c r="B132" s="10">
        <v>1234.537</v>
      </c>
    </row>
    <row r="133" spans="1:2" x14ac:dyDescent="0.25">
      <c r="A133" s="10">
        <v>2018.4961832061001</v>
      </c>
      <c r="B133" s="10">
        <v>1229.3879999999999</v>
      </c>
    </row>
    <row r="134" spans="1:2" x14ac:dyDescent="0.25">
      <c r="A134" s="10">
        <v>2018.49999999999</v>
      </c>
      <c r="B134" s="10">
        <v>1229.182</v>
      </c>
    </row>
    <row r="135" spans="1:2" x14ac:dyDescent="0.25">
      <c r="A135" s="10">
        <v>2018.5038167938801</v>
      </c>
      <c r="B135" s="10">
        <v>1229.0609999999999</v>
      </c>
    </row>
    <row r="136" spans="1:2" x14ac:dyDescent="0.25">
      <c r="A136" s="10">
        <v>2018.50763358778</v>
      </c>
      <c r="B136" s="10">
        <v>1236.146</v>
      </c>
    </row>
    <row r="137" spans="1:2" x14ac:dyDescent="0.25">
      <c r="A137" s="10">
        <v>2018.5114503816701</v>
      </c>
      <c r="B137" s="10">
        <v>1246.047</v>
      </c>
    </row>
    <row r="138" spans="1:2" x14ac:dyDescent="0.25">
      <c r="A138" s="10">
        <v>2018.51526717556</v>
      </c>
      <c r="B138" s="10">
        <v>1257.249</v>
      </c>
    </row>
    <row r="139" spans="1:2" x14ac:dyDescent="0.25">
      <c r="A139" s="10">
        <v>2018.5190839694601</v>
      </c>
      <c r="B139" s="10">
        <v>1259.771</v>
      </c>
    </row>
    <row r="140" spans="1:2" x14ac:dyDescent="0.25">
      <c r="A140" s="10">
        <v>2018.52290076335</v>
      </c>
      <c r="B140" s="10">
        <v>1248.558</v>
      </c>
    </row>
    <row r="141" spans="1:2" x14ac:dyDescent="0.25">
      <c r="A141" s="10">
        <v>2018.5267175572401</v>
      </c>
      <c r="B141" s="10">
        <v>1256.3489999999999</v>
      </c>
    </row>
    <row r="142" spans="1:2" x14ac:dyDescent="0.25">
      <c r="A142" s="10">
        <v>2018.53053435114</v>
      </c>
      <c r="B142" s="10">
        <v>1259.0129999999999</v>
      </c>
    </row>
    <row r="143" spans="1:2" x14ac:dyDescent="0.25">
      <c r="A143" s="10">
        <v>2018.5343511450301</v>
      </c>
      <c r="B143" s="10">
        <v>1257.357</v>
      </c>
    </row>
    <row r="144" spans="1:2" x14ac:dyDescent="0.25">
      <c r="A144" s="10">
        <v>2018.53816793892</v>
      </c>
      <c r="B144" s="10">
        <v>1260.2339999999999</v>
      </c>
    </row>
    <row r="145" spans="1:2" x14ac:dyDescent="0.25">
      <c r="A145" s="10">
        <v>2018.5419847328201</v>
      </c>
      <c r="B145" s="10">
        <v>1262.095</v>
      </c>
    </row>
    <row r="146" spans="1:2" x14ac:dyDescent="0.25">
      <c r="A146" s="10">
        <v>2018.54580152671</v>
      </c>
      <c r="B146" s="10">
        <v>1257.1469999999999</v>
      </c>
    </row>
    <row r="147" spans="1:2" x14ac:dyDescent="0.25">
      <c r="A147" s="10">
        <v>2018.5496183206001</v>
      </c>
      <c r="B147" s="10">
        <v>1260.674</v>
      </c>
    </row>
    <row r="148" spans="1:2" x14ac:dyDescent="0.25">
      <c r="A148" s="10">
        <v>2018.55343511449</v>
      </c>
      <c r="B148" s="10">
        <v>1260.7439999999999</v>
      </c>
    </row>
    <row r="149" spans="1:2" x14ac:dyDescent="0.25">
      <c r="A149" s="10">
        <v>2018.5572519083901</v>
      </c>
      <c r="B149" s="10">
        <v>1268.2729999999999</v>
      </c>
    </row>
    <row r="150" spans="1:2" x14ac:dyDescent="0.25">
      <c r="A150" s="10">
        <v>2018.56106870228</v>
      </c>
      <c r="B150" s="10">
        <v>1274.979</v>
      </c>
    </row>
    <row r="151" spans="1:2" x14ac:dyDescent="0.25">
      <c r="A151" s="10">
        <v>2018.5648854961701</v>
      </c>
      <c r="B151" s="10">
        <v>1275.1279999999999</v>
      </c>
    </row>
    <row r="152" spans="1:2" x14ac:dyDescent="0.25">
      <c r="A152" s="10">
        <v>2018.56870229007</v>
      </c>
      <c r="B152" s="10">
        <v>1272.5219999999999</v>
      </c>
    </row>
    <row r="153" spans="1:2" x14ac:dyDescent="0.25">
      <c r="A153" s="10">
        <v>2018.5725190839601</v>
      </c>
      <c r="B153" s="10">
        <v>1268.1300000000001</v>
      </c>
    </row>
    <row r="154" spans="1:2" x14ac:dyDescent="0.25">
      <c r="A154" s="10">
        <v>2018.5763358778499</v>
      </c>
      <c r="B154" s="10">
        <v>1270.279</v>
      </c>
    </row>
    <row r="155" spans="1:2" x14ac:dyDescent="0.25">
      <c r="A155" s="10">
        <v>2018.5801526717501</v>
      </c>
      <c r="B155" s="10">
        <v>1268.2470000000001</v>
      </c>
    </row>
    <row r="156" spans="1:2" x14ac:dyDescent="0.25">
      <c r="A156" s="10">
        <v>2018.5839694656399</v>
      </c>
      <c r="B156" s="10">
        <v>1264.7190000000001</v>
      </c>
    </row>
    <row r="157" spans="1:2" x14ac:dyDescent="0.25">
      <c r="A157" s="10">
        <v>2018.58778625953</v>
      </c>
      <c r="B157" s="10">
        <v>1269.595</v>
      </c>
    </row>
    <row r="158" spans="1:2" x14ac:dyDescent="0.25">
      <c r="A158" s="10">
        <v>2018.5916030534299</v>
      </c>
      <c r="B158" s="10">
        <v>1270.308</v>
      </c>
    </row>
    <row r="159" spans="1:2" x14ac:dyDescent="0.25">
      <c r="A159" s="10">
        <v>2018.59541984732</v>
      </c>
      <c r="B159" s="10">
        <v>1276.4159999999999</v>
      </c>
    </row>
    <row r="160" spans="1:2" x14ac:dyDescent="0.25">
      <c r="A160" s="10">
        <v>2018.5992366412099</v>
      </c>
      <c r="B160" s="10">
        <v>1276.03</v>
      </c>
    </row>
    <row r="161" spans="1:2" x14ac:dyDescent="0.25">
      <c r="A161" s="10">
        <v>2018.6030534351</v>
      </c>
      <c r="B161" s="10">
        <v>1274.5920000000001</v>
      </c>
    </row>
    <row r="162" spans="1:2" x14ac:dyDescent="0.25">
      <c r="A162" s="10">
        <v>2018.6068702289999</v>
      </c>
      <c r="B162" s="10">
        <v>1259.951</v>
      </c>
    </row>
    <row r="163" spans="1:2" x14ac:dyDescent="0.25">
      <c r="A163" s="10">
        <v>2018.61068702289</v>
      </c>
      <c r="B163" s="10">
        <v>1250.914</v>
      </c>
    </row>
    <row r="164" spans="1:2" x14ac:dyDescent="0.25">
      <c r="A164" s="10">
        <v>2018.6145038167799</v>
      </c>
      <c r="B164" s="10">
        <v>1255.981</v>
      </c>
    </row>
    <row r="165" spans="1:2" x14ac:dyDescent="0.25">
      <c r="A165" s="10">
        <v>2018.61832061068</v>
      </c>
      <c r="B165" s="10">
        <v>1242.1289999999999</v>
      </c>
    </row>
    <row r="166" spans="1:2" x14ac:dyDescent="0.25">
      <c r="A166" s="10">
        <v>2018.6221374045699</v>
      </c>
      <c r="B166" s="10">
        <v>1249.8820000000001</v>
      </c>
    </row>
    <row r="167" spans="1:2" x14ac:dyDescent="0.25">
      <c r="A167" s="10">
        <v>2018.62595419846</v>
      </c>
      <c r="B167" s="10">
        <v>1253.7370000000001</v>
      </c>
    </row>
    <row r="168" spans="1:2" x14ac:dyDescent="0.25">
      <c r="A168" s="10">
        <v>2018.6297709923599</v>
      </c>
      <c r="B168" s="10">
        <v>1258.8820000000001</v>
      </c>
    </row>
    <row r="169" spans="1:2" x14ac:dyDescent="0.25">
      <c r="A169" s="10">
        <v>2018.63358778625</v>
      </c>
      <c r="B169" s="10">
        <v>1263.723</v>
      </c>
    </row>
    <row r="170" spans="1:2" x14ac:dyDescent="0.25">
      <c r="A170" s="10">
        <v>2018.6374045801399</v>
      </c>
      <c r="B170" s="10">
        <v>1266.7670000000001</v>
      </c>
    </row>
    <row r="171" spans="1:2" x14ac:dyDescent="0.25">
      <c r="A171" s="10">
        <v>2018.64122137404</v>
      </c>
      <c r="B171" s="10">
        <v>1262.9159999999999</v>
      </c>
    </row>
    <row r="172" spans="1:2" x14ac:dyDescent="0.25">
      <c r="A172" s="10">
        <v>2018.6450381679299</v>
      </c>
      <c r="B172" s="10">
        <v>1269.614</v>
      </c>
    </row>
    <row r="173" spans="1:2" x14ac:dyDescent="0.25">
      <c r="A173" s="10">
        <v>2018.64885496182</v>
      </c>
      <c r="B173" s="10">
        <v>1281.691</v>
      </c>
    </row>
    <row r="174" spans="1:2" x14ac:dyDescent="0.25">
      <c r="A174" s="10">
        <v>2018.6526717557099</v>
      </c>
      <c r="B174" s="10">
        <v>1283.211</v>
      </c>
    </row>
    <row r="175" spans="1:2" x14ac:dyDescent="0.25">
      <c r="A175" s="10">
        <v>2018.65648854961</v>
      </c>
      <c r="B175" s="10">
        <v>1287.4639999999999</v>
      </c>
    </row>
    <row r="176" spans="1:2" x14ac:dyDescent="0.25">
      <c r="A176" s="10">
        <v>2018.6603053435001</v>
      </c>
      <c r="B176" s="10">
        <v>1280.943</v>
      </c>
    </row>
    <row r="177" spans="1:2" x14ac:dyDescent="0.25">
      <c r="A177" s="10">
        <v>2018.66412213739</v>
      </c>
      <c r="B177" s="10">
        <v>1277.5650000000001</v>
      </c>
    </row>
    <row r="178" spans="1:2" x14ac:dyDescent="0.25">
      <c r="A178" s="10">
        <v>2018.6679389312901</v>
      </c>
      <c r="B178" s="10">
        <v>1275.2809999999999</v>
      </c>
    </row>
    <row r="179" spans="1:2" x14ac:dyDescent="0.25">
      <c r="A179" s="10">
        <v>2018.67175572518</v>
      </c>
      <c r="B179" s="10">
        <v>1268.798</v>
      </c>
    </row>
    <row r="180" spans="1:2" x14ac:dyDescent="0.25">
      <c r="A180" s="10">
        <v>2018.6755725190701</v>
      </c>
      <c r="B180" s="10">
        <v>1261.0840000000001</v>
      </c>
    </row>
    <row r="181" spans="1:2" x14ac:dyDescent="0.25">
      <c r="A181" s="10">
        <v>2018.67938931297</v>
      </c>
      <c r="B181" s="10">
        <v>1256.0889999999999</v>
      </c>
    </row>
    <row r="182" spans="1:2" x14ac:dyDescent="0.25">
      <c r="A182" s="10">
        <v>2018.6832061068601</v>
      </c>
      <c r="B182" s="10">
        <v>1253.376</v>
      </c>
    </row>
    <row r="183" spans="1:2" x14ac:dyDescent="0.25">
      <c r="A183" s="10">
        <v>2018.68702290075</v>
      </c>
      <c r="B183" s="10">
        <v>1254.4079999999999</v>
      </c>
    </row>
    <row r="184" spans="1:2" x14ac:dyDescent="0.25">
      <c r="A184" s="10">
        <v>2018.6908396946401</v>
      </c>
      <c r="B184" s="10">
        <v>1255.9469999999999</v>
      </c>
    </row>
    <row r="185" spans="1:2" x14ac:dyDescent="0.25">
      <c r="A185" s="10">
        <v>2018.69465648854</v>
      </c>
      <c r="B185" s="10">
        <v>1258.722</v>
      </c>
    </row>
    <row r="186" spans="1:2" x14ac:dyDescent="0.25">
      <c r="A186" s="10">
        <v>2018.6984732824301</v>
      </c>
      <c r="B186" s="10">
        <v>1265.672</v>
      </c>
    </row>
    <row r="187" spans="1:2" x14ac:dyDescent="0.25">
      <c r="A187" s="10">
        <v>2018.70229007632</v>
      </c>
      <c r="B187" s="10">
        <v>1269.1790000000001</v>
      </c>
    </row>
    <row r="188" spans="1:2" x14ac:dyDescent="0.25">
      <c r="A188" s="10">
        <v>2018.7061068702201</v>
      </c>
      <c r="B188" s="10">
        <v>1264.404</v>
      </c>
    </row>
    <row r="189" spans="1:2" x14ac:dyDescent="0.25">
      <c r="A189" s="10">
        <v>2018.70992366411</v>
      </c>
      <c r="B189" s="10">
        <v>1270.979</v>
      </c>
    </row>
    <row r="190" spans="1:2" x14ac:dyDescent="0.25">
      <c r="A190" s="10">
        <v>2018.7137404580001</v>
      </c>
      <c r="B190" s="10">
        <v>1275.3689999999999</v>
      </c>
    </row>
    <row r="191" spans="1:2" x14ac:dyDescent="0.25">
      <c r="A191" s="10">
        <v>2018.7175572519</v>
      </c>
      <c r="B191" s="10">
        <v>1285.5329999999999</v>
      </c>
    </row>
    <row r="192" spans="1:2" x14ac:dyDescent="0.25">
      <c r="A192" s="10">
        <v>2018.7213740457901</v>
      </c>
      <c r="B192" s="10">
        <v>1289.75</v>
      </c>
    </row>
    <row r="193" spans="1:2" x14ac:dyDescent="0.25">
      <c r="A193" s="10">
        <v>2018.72519083968</v>
      </c>
      <c r="B193" s="10">
        <v>1284.8579999999999</v>
      </c>
    </row>
    <row r="194" spans="1:2" x14ac:dyDescent="0.25">
      <c r="A194" s="10">
        <v>2018.7290076335801</v>
      </c>
      <c r="B194" s="10">
        <v>1285.421</v>
      </c>
    </row>
    <row r="195" spans="1:2" x14ac:dyDescent="0.25">
      <c r="A195" s="10">
        <v>2018.73282442747</v>
      </c>
      <c r="B195" s="10">
        <v>1283.443</v>
      </c>
    </row>
    <row r="196" spans="1:2" x14ac:dyDescent="0.25">
      <c r="A196" s="10">
        <v>2018.7366412213601</v>
      </c>
      <c r="B196" s="10">
        <v>1283.8240000000001</v>
      </c>
    </row>
    <row r="197" spans="1:2" x14ac:dyDescent="0.25">
      <c r="A197" s="10">
        <v>2018.7404580152499</v>
      </c>
      <c r="B197" s="10">
        <v>1280.9000000000001</v>
      </c>
    </row>
    <row r="198" spans="1:2" x14ac:dyDescent="0.25">
      <c r="A198" s="10">
        <v>2018.7442748091501</v>
      </c>
      <c r="B198" s="10">
        <v>1282.867</v>
      </c>
    </row>
    <row r="199" spans="1:2" x14ac:dyDescent="0.25">
      <c r="A199" s="10">
        <v>2018.7480916030399</v>
      </c>
      <c r="B199" s="10">
        <v>1278.7429999999999</v>
      </c>
    </row>
    <row r="200" spans="1:2" x14ac:dyDescent="0.25">
      <c r="A200" s="10">
        <v>2018.75190839693</v>
      </c>
      <c r="B200" s="10">
        <v>1278.9760000000001</v>
      </c>
    </row>
    <row r="201" spans="1:2" x14ac:dyDescent="0.25">
      <c r="A201" s="10">
        <v>2018.7557251908299</v>
      </c>
      <c r="B201" s="10">
        <v>1266.143</v>
      </c>
    </row>
    <row r="202" spans="1:2" x14ac:dyDescent="0.25">
      <c r="A202" s="10">
        <v>2018.75954198472</v>
      </c>
      <c r="B202" s="10">
        <v>1257.5440000000001</v>
      </c>
    </row>
    <row r="203" spans="1:2" x14ac:dyDescent="0.25">
      <c r="A203" s="10">
        <v>2018.7633587786099</v>
      </c>
      <c r="B203" s="10">
        <v>1252.741</v>
      </c>
    </row>
    <row r="204" spans="1:2" x14ac:dyDescent="0.25">
      <c r="A204" s="10">
        <v>2018.76717557251</v>
      </c>
      <c r="B204" s="10">
        <v>1249.8699999999999</v>
      </c>
    </row>
    <row r="205" spans="1:2" x14ac:dyDescent="0.25">
      <c r="A205" s="10">
        <v>2018.7709923663999</v>
      </c>
      <c r="B205" s="10">
        <v>1223.0360000000001</v>
      </c>
    </row>
    <row r="206" spans="1:2" x14ac:dyDescent="0.25">
      <c r="A206" s="10">
        <v>2018.77480916029</v>
      </c>
      <c r="B206" s="10">
        <v>1195.8389999999999</v>
      </c>
    </row>
    <row r="207" spans="1:2" x14ac:dyDescent="0.25">
      <c r="A207" s="10">
        <v>2018.7786259541899</v>
      </c>
      <c r="B207" s="10">
        <v>1208.924</v>
      </c>
    </row>
    <row r="208" spans="1:2" x14ac:dyDescent="0.25">
      <c r="A208" s="10">
        <v>2018.78244274808</v>
      </c>
      <c r="B208" s="10">
        <v>1203.4349999999999</v>
      </c>
    </row>
    <row r="209" spans="1:2" x14ac:dyDescent="0.25">
      <c r="A209" s="10">
        <v>2018.7862595419699</v>
      </c>
      <c r="B209" s="10">
        <v>1223.9870000000001</v>
      </c>
    </row>
    <row r="210" spans="1:2" x14ac:dyDescent="0.25">
      <c r="A210" s="10">
        <v>2018.79007633586</v>
      </c>
      <c r="B210" s="10">
        <v>1222.9649999999999</v>
      </c>
    </row>
    <row r="211" spans="1:2" x14ac:dyDescent="0.25">
      <c r="A211" s="10">
        <v>2018.7938931297599</v>
      </c>
      <c r="B211" s="10">
        <v>1208.1959999999999</v>
      </c>
    </row>
    <row r="212" spans="1:2" x14ac:dyDescent="0.25">
      <c r="A212" s="10">
        <v>2018.79770992365</v>
      </c>
      <c r="B212" s="10">
        <v>1207.1669999999999</v>
      </c>
    </row>
    <row r="213" spans="1:2" x14ac:dyDescent="0.25">
      <c r="A213" s="10">
        <v>2018.8015267175399</v>
      </c>
      <c r="B213" s="10">
        <v>1204.069</v>
      </c>
    </row>
    <row r="214" spans="1:2" x14ac:dyDescent="0.25">
      <c r="A214" s="10">
        <v>2018.80534351144</v>
      </c>
      <c r="B214" s="10">
        <v>1190.876</v>
      </c>
    </row>
    <row r="215" spans="1:2" x14ac:dyDescent="0.25">
      <c r="A215" s="10">
        <v>2018.8091603053299</v>
      </c>
      <c r="B215" s="10">
        <v>1166.297</v>
      </c>
    </row>
    <row r="216" spans="1:2" x14ac:dyDescent="0.25">
      <c r="A216" s="10">
        <v>2018.81297709922</v>
      </c>
      <c r="B216" s="10">
        <v>1174.943</v>
      </c>
    </row>
    <row r="217" spans="1:2" x14ac:dyDescent="0.25">
      <c r="A217" s="10">
        <v>2018.8167938931199</v>
      </c>
      <c r="B217" s="10">
        <v>1160.9870000000001</v>
      </c>
    </row>
    <row r="218" spans="1:2" x14ac:dyDescent="0.25">
      <c r="A218" s="10">
        <v>2018.82061068701</v>
      </c>
      <c r="B218" s="10">
        <v>1157.1130000000001</v>
      </c>
    </row>
    <row r="219" spans="1:2" x14ac:dyDescent="0.25">
      <c r="A219" s="10">
        <v>2018.8244274809001</v>
      </c>
      <c r="B219" s="10">
        <v>1168.498</v>
      </c>
    </row>
    <row r="220" spans="1:2" x14ac:dyDescent="0.25">
      <c r="A220" s="10">
        <v>2018.8282442748</v>
      </c>
      <c r="B220" s="10">
        <v>1184.0709999999999</v>
      </c>
    </row>
    <row r="221" spans="1:2" x14ac:dyDescent="0.25">
      <c r="A221" s="10">
        <v>2018.8320610686901</v>
      </c>
      <c r="B221" s="10">
        <v>1196.066</v>
      </c>
    </row>
    <row r="222" spans="1:2" x14ac:dyDescent="0.25">
      <c r="A222" s="10">
        <v>2018.83587786258</v>
      </c>
      <c r="B222" s="10">
        <v>1197.3030000000001</v>
      </c>
    </row>
    <row r="223" spans="1:2" x14ac:dyDescent="0.25">
      <c r="A223" s="10">
        <v>2018.8396946564701</v>
      </c>
      <c r="B223" s="10">
        <v>1198.7809999999999</v>
      </c>
    </row>
    <row r="224" spans="1:2" x14ac:dyDescent="0.25">
      <c r="A224" s="10">
        <v>2018.84351145037</v>
      </c>
      <c r="B224" s="10">
        <v>1203.94</v>
      </c>
    </row>
    <row r="225" spans="1:2" x14ac:dyDescent="0.25">
      <c r="A225" s="10">
        <v>2018.8473282442601</v>
      </c>
      <c r="B225" s="10">
        <v>1222.3019999999999</v>
      </c>
    </row>
    <row r="226" spans="1:2" x14ac:dyDescent="0.25">
      <c r="A226" s="10">
        <v>2018.85114503815</v>
      </c>
      <c r="B226" s="10">
        <v>1220.6769999999999</v>
      </c>
    </row>
    <row r="227" spans="1:2" x14ac:dyDescent="0.25">
      <c r="A227" s="10">
        <v>2018.8549618320501</v>
      </c>
      <c r="B227" s="10">
        <v>1208.2739999999999</v>
      </c>
    </row>
    <row r="228" spans="1:2" x14ac:dyDescent="0.25">
      <c r="A228" s="10">
        <v>2018.85877862594</v>
      </c>
      <c r="B228" s="10">
        <v>1188.962</v>
      </c>
    </row>
    <row r="229" spans="1:2" x14ac:dyDescent="0.25">
      <c r="A229" s="10">
        <v>2018.8625954198301</v>
      </c>
      <c r="B229" s="10">
        <v>1187.798</v>
      </c>
    </row>
    <row r="230" spans="1:2" x14ac:dyDescent="0.25">
      <c r="A230" s="10">
        <v>2018.86641221373</v>
      </c>
      <c r="B230" s="10">
        <v>1182.1849999999999</v>
      </c>
    </row>
    <row r="231" spans="1:2" x14ac:dyDescent="0.25">
      <c r="A231" s="10">
        <v>2018.8702290076201</v>
      </c>
      <c r="B231" s="10">
        <v>1189.721</v>
      </c>
    </row>
    <row r="232" spans="1:2" x14ac:dyDescent="0.25">
      <c r="A232" s="10">
        <v>2018.87404580151</v>
      </c>
      <c r="B232" s="10">
        <v>1193.3040000000001</v>
      </c>
    </row>
    <row r="233" spans="1:2" x14ac:dyDescent="0.25">
      <c r="A233" s="10">
        <v>2018.8778625954101</v>
      </c>
      <c r="B233" s="10">
        <v>1182.0550000000001</v>
      </c>
    </row>
    <row r="234" spans="1:2" x14ac:dyDescent="0.25">
      <c r="A234" s="10">
        <v>2018.8816793893</v>
      </c>
      <c r="B234" s="10">
        <v>1162.8979999999999</v>
      </c>
    </row>
    <row r="235" spans="1:2" x14ac:dyDescent="0.25">
      <c r="A235" s="10">
        <v>2018.8854961831901</v>
      </c>
      <c r="B235" s="10">
        <v>1167.317</v>
      </c>
    </row>
    <row r="236" spans="1:2" x14ac:dyDescent="0.25">
      <c r="A236" s="10">
        <v>2018.88931297708</v>
      </c>
      <c r="B236" s="10">
        <v>1167.0809999999999</v>
      </c>
    </row>
    <row r="237" spans="1:2" x14ac:dyDescent="0.25">
      <c r="A237" s="10">
        <v>2018.8931297709801</v>
      </c>
      <c r="B237" s="10">
        <v>1161.4960000000001</v>
      </c>
    </row>
    <row r="238" spans="1:2" x14ac:dyDescent="0.25">
      <c r="A238" s="10">
        <v>2018.8969465648699</v>
      </c>
      <c r="B238" s="10">
        <v>1175.0450000000001</v>
      </c>
    </row>
    <row r="239" spans="1:2" x14ac:dyDescent="0.25">
      <c r="A239" s="10">
        <v>2018.9007633587601</v>
      </c>
      <c r="B239" s="10">
        <v>1175.9780000000001</v>
      </c>
    </row>
    <row r="240" spans="1:2" x14ac:dyDescent="0.25">
      <c r="A240" s="10">
        <v>2018.9045801526599</v>
      </c>
      <c r="B240" s="10">
        <v>1193.001</v>
      </c>
    </row>
    <row r="241" spans="1:2" x14ac:dyDescent="0.25">
      <c r="A241" s="10">
        <v>2018.9083969465501</v>
      </c>
      <c r="B241" s="10">
        <v>1196.537</v>
      </c>
    </row>
    <row r="242" spans="1:2" x14ac:dyDescent="0.25">
      <c r="A242" s="10">
        <v>2018.9122137404399</v>
      </c>
      <c r="B242" s="10">
        <v>1199.4549999999999</v>
      </c>
    </row>
    <row r="243" spans="1:2" x14ac:dyDescent="0.25">
      <c r="A243" s="10">
        <v>2018.9160305343401</v>
      </c>
      <c r="B243" s="10">
        <v>1215.6300000000001</v>
      </c>
    </row>
    <row r="244" spans="1:2" x14ac:dyDescent="0.25">
      <c r="A244" s="10">
        <v>2018.9198473282299</v>
      </c>
      <c r="B244" s="10">
        <v>1189.44</v>
      </c>
    </row>
    <row r="245" spans="1:2" x14ac:dyDescent="0.25">
      <c r="A245" s="10">
        <v>2018.92366412212</v>
      </c>
      <c r="B245" s="10">
        <v>1183.463</v>
      </c>
    </row>
    <row r="246" spans="1:2" x14ac:dyDescent="0.25">
      <c r="A246" s="10">
        <v>2018.9274809160099</v>
      </c>
      <c r="B246" s="10">
        <v>1171.0909999999999</v>
      </c>
    </row>
    <row r="247" spans="1:2" x14ac:dyDescent="0.25">
      <c r="A247" s="10">
        <v>2018.93129770991</v>
      </c>
      <c r="B247" s="10">
        <v>1158.1030000000001</v>
      </c>
    </row>
    <row r="248" spans="1:2" x14ac:dyDescent="0.25">
      <c r="A248" s="10">
        <v>2018.9351145037999</v>
      </c>
      <c r="B248" s="10">
        <v>1149.0909999999999</v>
      </c>
    </row>
    <row r="249" spans="1:2" x14ac:dyDescent="0.25">
      <c r="A249" s="10">
        <v>2018.93893129769</v>
      </c>
      <c r="B249" s="10">
        <v>1150.32</v>
      </c>
    </row>
    <row r="250" spans="1:2" x14ac:dyDescent="0.25">
      <c r="A250" s="10">
        <v>2018.9427480915899</v>
      </c>
      <c r="B250" s="10">
        <v>1163.2660000000001</v>
      </c>
    </row>
    <row r="251" spans="1:2" x14ac:dyDescent="0.25">
      <c r="A251" s="10">
        <v>2018.94656488548</v>
      </c>
      <c r="B251" s="10">
        <v>1163.402</v>
      </c>
    </row>
    <row r="252" spans="1:2" x14ac:dyDescent="0.25">
      <c r="A252" s="10">
        <v>2018.9503816793699</v>
      </c>
      <c r="B252" s="10">
        <v>1144.979</v>
      </c>
    </row>
    <row r="253" spans="1:2" x14ac:dyDescent="0.25">
      <c r="A253" s="10">
        <v>2018.95419847327</v>
      </c>
      <c r="B253" s="10">
        <v>1129.729</v>
      </c>
    </row>
    <row r="254" spans="1:2" x14ac:dyDescent="0.25">
      <c r="A254" s="10">
        <v>2018.9580152671599</v>
      </c>
      <c r="B254" s="10">
        <v>1125.855</v>
      </c>
    </row>
    <row r="255" spans="1:2" x14ac:dyDescent="0.25">
      <c r="A255" s="10">
        <v>2018.96183206105</v>
      </c>
      <c r="B255" s="10">
        <v>1118.4259999999999</v>
      </c>
    </row>
    <row r="256" spans="1:2" x14ac:dyDescent="0.25">
      <c r="A256" s="10">
        <v>2018.9656488549499</v>
      </c>
      <c r="B256" s="10">
        <v>1101.797</v>
      </c>
    </row>
    <row r="257" spans="1:2" x14ac:dyDescent="0.25">
      <c r="A257" s="10">
        <v>2018.96946564884</v>
      </c>
      <c r="B257" s="10">
        <v>1086.9649999999999</v>
      </c>
    </row>
    <row r="258" spans="1:2" x14ac:dyDescent="0.25">
      <c r="A258" s="10">
        <v>2018.9732824427299</v>
      </c>
      <c r="B258" s="10">
        <v>1069.7270000000001</v>
      </c>
    </row>
    <row r="259" spans="1:2" x14ac:dyDescent="0.25">
      <c r="A259" s="10">
        <v>2018.97709923662</v>
      </c>
      <c r="B259" s="10">
        <v>1065.3820000000001</v>
      </c>
    </row>
    <row r="260" spans="1:2" x14ac:dyDescent="0.25">
      <c r="A260" s="10">
        <v>2018.9809160305199</v>
      </c>
      <c r="B260" s="10">
        <v>1094.183</v>
      </c>
    </row>
    <row r="261" spans="1:2" x14ac:dyDescent="0.25">
      <c r="A261" s="10">
        <v>2018.98473282441</v>
      </c>
      <c r="B261" s="10">
        <v>1100.5650000000001</v>
      </c>
    </row>
    <row r="262" spans="1:2" x14ac:dyDescent="0.25">
      <c r="A262" s="10">
        <v>2018.9885496183001</v>
      </c>
      <c r="B262" s="10">
        <v>1106.3340000000001</v>
      </c>
    </row>
    <row r="263" spans="1:2" x14ac:dyDescent="0.25">
      <c r="A263" s="10">
        <v>2018.9923664122</v>
      </c>
      <c r="B263" s="10">
        <v>1113.5840000000001</v>
      </c>
    </row>
    <row r="264" spans="1:2" x14ac:dyDescent="0.25">
      <c r="A264" s="10">
        <v>2019</v>
      </c>
      <c r="B264" s="10">
        <v>1113.634</v>
      </c>
    </row>
    <row r="265" spans="1:2" x14ac:dyDescent="0.25">
      <c r="A265" s="10">
        <v>2019.0038167938901</v>
      </c>
      <c r="B265" s="10">
        <v>1110.797</v>
      </c>
    </row>
    <row r="266" spans="1:2" x14ac:dyDescent="0.25">
      <c r="A266" s="10">
        <v>2019.00763358779</v>
      </c>
      <c r="B266" s="10">
        <v>1095.412</v>
      </c>
    </row>
    <row r="267" spans="1:2" x14ac:dyDescent="0.25">
      <c r="A267" s="10">
        <v>2019.0114503816801</v>
      </c>
      <c r="B267" s="10">
        <v>1124.037</v>
      </c>
    </row>
    <row r="268" spans="1:2" x14ac:dyDescent="0.25">
      <c r="A268" s="10">
        <v>2019.01526717557</v>
      </c>
      <c r="B268" s="10">
        <v>1133.93</v>
      </c>
    </row>
    <row r="269" spans="1:2" x14ac:dyDescent="0.25">
      <c r="A269" s="10">
        <v>2019.0190839694701</v>
      </c>
      <c r="B269" s="10">
        <v>1141.92</v>
      </c>
    </row>
    <row r="270" spans="1:2" x14ac:dyDescent="0.25">
      <c r="A270" s="10">
        <v>2019.02290076336</v>
      </c>
      <c r="B270" s="10">
        <v>1152.4110000000001</v>
      </c>
    </row>
    <row r="271" spans="1:2" x14ac:dyDescent="0.25">
      <c r="A271" s="10">
        <v>2019.0267175572501</v>
      </c>
      <c r="B271" s="10">
        <v>1156.502</v>
      </c>
    </row>
    <row r="272" spans="1:2" x14ac:dyDescent="0.25">
      <c r="A272" s="10">
        <v>2019.03053435114</v>
      </c>
      <c r="B272" s="10">
        <v>1156.5609999999999</v>
      </c>
    </row>
    <row r="273" spans="1:2" x14ac:dyDescent="0.25">
      <c r="A273" s="10">
        <v>2019.0343511450401</v>
      </c>
      <c r="B273" s="10">
        <v>1150.73</v>
      </c>
    </row>
    <row r="274" spans="1:2" x14ac:dyDescent="0.25">
      <c r="A274" s="10">
        <v>2019.03816793893</v>
      </c>
      <c r="B274" s="10">
        <v>1160.461</v>
      </c>
    </row>
    <row r="275" spans="1:2" x14ac:dyDescent="0.25">
      <c r="A275" s="10">
        <v>2019.0419847328201</v>
      </c>
      <c r="B275" s="10">
        <v>1162.5419999999999</v>
      </c>
    </row>
    <row r="276" spans="1:2" x14ac:dyDescent="0.25">
      <c r="A276" s="10">
        <v>2019.04580152672</v>
      </c>
      <c r="B276" s="10">
        <v>1167.222</v>
      </c>
    </row>
    <row r="277" spans="1:2" x14ac:dyDescent="0.25">
      <c r="A277" s="10">
        <v>2019.0496183206101</v>
      </c>
      <c r="B277" s="10">
        <v>1181.5340000000001</v>
      </c>
    </row>
    <row r="278" spans="1:2" x14ac:dyDescent="0.25">
      <c r="A278" s="10">
        <v>2019.0534351145</v>
      </c>
      <c r="B278" s="10">
        <v>1181.604</v>
      </c>
    </row>
    <row r="279" spans="1:2" x14ac:dyDescent="0.25">
      <c r="A279" s="10">
        <v>2019.0572519084001</v>
      </c>
      <c r="B279" s="10">
        <v>1169.1300000000001</v>
      </c>
    </row>
    <row r="280" spans="1:2" x14ac:dyDescent="0.25">
      <c r="A280" s="10">
        <v>2019.06106870229</v>
      </c>
      <c r="B280" s="10">
        <v>1169.9449999999999</v>
      </c>
    </row>
    <row r="281" spans="1:2" x14ac:dyDescent="0.25">
      <c r="A281" s="10">
        <v>2019.0648854961801</v>
      </c>
      <c r="B281" s="10">
        <v>1172.6320000000001</v>
      </c>
    </row>
    <row r="282" spans="1:2" x14ac:dyDescent="0.25">
      <c r="A282" s="10">
        <v>2019.06870229008</v>
      </c>
      <c r="B282" s="10">
        <v>1184.0840000000001</v>
      </c>
    </row>
    <row r="283" spans="1:2" x14ac:dyDescent="0.25">
      <c r="A283" s="10">
        <v>2019.0725190839701</v>
      </c>
      <c r="B283" s="10">
        <v>1176.903</v>
      </c>
    </row>
    <row r="284" spans="1:2" x14ac:dyDescent="0.25">
      <c r="A284" s="10">
        <v>2019.0763358778599</v>
      </c>
      <c r="B284" s="10">
        <v>1177.3599999999999</v>
      </c>
    </row>
    <row r="285" spans="1:2" x14ac:dyDescent="0.25">
      <c r="A285" s="10">
        <v>2019.0801526717501</v>
      </c>
      <c r="B285" s="10">
        <v>1189.4069999999999</v>
      </c>
    </row>
    <row r="286" spans="1:2" x14ac:dyDescent="0.25">
      <c r="A286" s="10">
        <v>2019.0839694656499</v>
      </c>
      <c r="B286" s="10">
        <v>1200.328</v>
      </c>
    </row>
    <row r="287" spans="1:2" x14ac:dyDescent="0.25">
      <c r="A287" s="10">
        <v>2019.0877862595401</v>
      </c>
      <c r="B287" s="10">
        <v>1200.9179999999999</v>
      </c>
    </row>
    <row r="288" spans="1:2" x14ac:dyDescent="0.25">
      <c r="A288" s="10">
        <v>2019.0916030534299</v>
      </c>
      <c r="B288" s="10">
        <v>1204.9100000000001</v>
      </c>
    </row>
    <row r="289" spans="1:2" x14ac:dyDescent="0.25">
      <c r="A289" s="10">
        <v>2019.09541984733</v>
      </c>
      <c r="B289" s="10">
        <v>1212.5119999999999</v>
      </c>
    </row>
    <row r="290" spans="1:2" x14ac:dyDescent="0.25">
      <c r="A290" s="10">
        <v>2019.0992366412199</v>
      </c>
      <c r="B290" s="10">
        <v>1209.827</v>
      </c>
    </row>
    <row r="291" spans="1:2" x14ac:dyDescent="0.25">
      <c r="A291" s="10">
        <v>2019.10305343511</v>
      </c>
      <c r="B291" s="10">
        <v>1198.4549999999999</v>
      </c>
    </row>
    <row r="292" spans="1:2" x14ac:dyDescent="0.25">
      <c r="A292" s="10">
        <v>2019.1068702290099</v>
      </c>
      <c r="B292" s="10">
        <v>1194.327</v>
      </c>
    </row>
    <row r="293" spans="1:2" x14ac:dyDescent="0.25">
      <c r="A293" s="10">
        <v>2019.1106870229</v>
      </c>
      <c r="B293" s="10">
        <v>1194.808</v>
      </c>
    </row>
    <row r="294" spans="1:2" x14ac:dyDescent="0.25">
      <c r="A294" s="10">
        <v>2019.1145038167899</v>
      </c>
      <c r="B294" s="10">
        <v>1207.9870000000001</v>
      </c>
    </row>
    <row r="295" spans="1:2" x14ac:dyDescent="0.25">
      <c r="A295" s="10">
        <v>2019.11832061069</v>
      </c>
      <c r="B295" s="10">
        <v>1211.9059999999999</v>
      </c>
    </row>
    <row r="296" spans="1:2" x14ac:dyDescent="0.25">
      <c r="A296" s="10">
        <v>2019.1221374045799</v>
      </c>
      <c r="B296" s="10">
        <v>1208.8420000000001</v>
      </c>
    </row>
    <row r="297" spans="1:2" x14ac:dyDescent="0.25">
      <c r="A297" s="10">
        <v>2019.12595419847</v>
      </c>
      <c r="B297" s="10">
        <v>1217.55</v>
      </c>
    </row>
    <row r="298" spans="1:2" x14ac:dyDescent="0.25">
      <c r="A298" s="10">
        <v>2019.1297709923599</v>
      </c>
      <c r="B298" s="10">
        <v>1221.521</v>
      </c>
    </row>
    <row r="299" spans="1:2" x14ac:dyDescent="0.25">
      <c r="A299" s="10">
        <v>2019.13358778626</v>
      </c>
      <c r="B299" s="10">
        <v>1223.2550000000001</v>
      </c>
    </row>
    <row r="300" spans="1:2" x14ac:dyDescent="0.25">
      <c r="A300" s="10">
        <v>2019.1374045801499</v>
      </c>
      <c r="B300" s="10">
        <v>1228.9580000000001</v>
      </c>
    </row>
    <row r="301" spans="1:2" x14ac:dyDescent="0.25">
      <c r="A301" s="10">
        <v>2019.14122137404</v>
      </c>
      <c r="B301" s="10">
        <v>1225.981</v>
      </c>
    </row>
    <row r="302" spans="1:2" x14ac:dyDescent="0.25">
      <c r="A302" s="10">
        <v>2019.1450381679399</v>
      </c>
      <c r="B302" s="10">
        <v>1231.9870000000001</v>
      </c>
    </row>
    <row r="303" spans="1:2" x14ac:dyDescent="0.25">
      <c r="A303" s="10">
        <v>2019.14885496183</v>
      </c>
      <c r="B303" s="10">
        <v>1235.742</v>
      </c>
    </row>
    <row r="304" spans="1:2" x14ac:dyDescent="0.25">
      <c r="A304" s="10">
        <v>2019.1526717557199</v>
      </c>
      <c r="B304" s="10">
        <v>1235.299</v>
      </c>
    </row>
    <row r="305" spans="1:2" x14ac:dyDescent="0.25">
      <c r="A305" s="10">
        <v>2019.15648854962</v>
      </c>
      <c r="B305" s="10">
        <v>1235.011</v>
      </c>
    </row>
    <row r="306" spans="1:2" x14ac:dyDescent="0.25">
      <c r="A306" s="10">
        <v>2019.1603053435099</v>
      </c>
      <c r="B306" s="10">
        <v>1230.297</v>
      </c>
    </row>
    <row r="307" spans="1:2" x14ac:dyDescent="0.25">
      <c r="A307" s="10">
        <v>2019.1641221374</v>
      </c>
      <c r="B307" s="10">
        <v>1235.828</v>
      </c>
    </row>
    <row r="308" spans="1:2" x14ac:dyDescent="0.25">
      <c r="A308" s="10">
        <v>2019.1679389312901</v>
      </c>
      <c r="B308" s="10">
        <v>1233.0440000000001</v>
      </c>
    </row>
    <row r="309" spans="1:2" x14ac:dyDescent="0.25">
      <c r="A309" s="10">
        <v>2019.17175572519</v>
      </c>
      <c r="B309" s="10">
        <v>1231.7539999999999</v>
      </c>
    </row>
    <row r="310" spans="1:2" x14ac:dyDescent="0.25">
      <c r="A310" s="10">
        <v>2019.1755725190801</v>
      </c>
      <c r="B310" s="10">
        <v>1227.242</v>
      </c>
    </row>
    <row r="311" spans="1:2" x14ac:dyDescent="0.25">
      <c r="A311" s="10">
        <v>2019.17938931297</v>
      </c>
      <c r="B311" s="10">
        <v>1216.5989999999999</v>
      </c>
    </row>
    <row r="312" spans="1:2" x14ac:dyDescent="0.25">
      <c r="A312" s="10">
        <v>2019.1832061068701</v>
      </c>
      <c r="B312" s="10">
        <v>1209.413</v>
      </c>
    </row>
    <row r="313" spans="1:2" x14ac:dyDescent="0.25">
      <c r="A313" s="10">
        <v>2019.18702290076</v>
      </c>
      <c r="B313" s="10">
        <v>1223.154</v>
      </c>
    </row>
    <row r="314" spans="1:2" x14ac:dyDescent="0.25">
      <c r="A314" s="10">
        <v>2019.1908396946501</v>
      </c>
      <c r="B314" s="10">
        <v>1229.114</v>
      </c>
    </row>
    <row r="315" spans="1:2" x14ac:dyDescent="0.25">
      <c r="A315" s="10">
        <v>2019.19465648855</v>
      </c>
      <c r="B315" s="10">
        <v>1235.347</v>
      </c>
    </row>
    <row r="316" spans="1:2" x14ac:dyDescent="0.25">
      <c r="A316" s="10">
        <v>2019.1984732824401</v>
      </c>
      <c r="B316" s="10">
        <v>1235.384</v>
      </c>
    </row>
    <row r="317" spans="1:2" x14ac:dyDescent="0.25">
      <c r="A317" s="10">
        <v>2019.20229007633</v>
      </c>
      <c r="B317" s="10">
        <v>1243.1089999999999</v>
      </c>
    </row>
    <row r="318" spans="1:2" x14ac:dyDescent="0.25">
      <c r="A318" s="10">
        <v>2019.2061068702301</v>
      </c>
      <c r="B318" s="10">
        <v>1249.5640000000001</v>
      </c>
    </row>
    <row r="319" spans="1:2" x14ac:dyDescent="0.25">
      <c r="A319" s="10">
        <v>2019.20992366412</v>
      </c>
      <c r="B319" s="10">
        <v>1251.067</v>
      </c>
    </row>
    <row r="320" spans="1:2" x14ac:dyDescent="0.25">
      <c r="A320" s="10">
        <v>2019.2137404580101</v>
      </c>
      <c r="B320" s="10">
        <v>1246.385</v>
      </c>
    </row>
    <row r="321" spans="1:2" x14ac:dyDescent="0.25">
      <c r="A321" s="10">
        <v>2019.2175572519</v>
      </c>
      <c r="B321" s="10">
        <v>1254.79</v>
      </c>
    </row>
    <row r="322" spans="1:2" x14ac:dyDescent="0.25">
      <c r="A322" s="10">
        <v>2019.2213740458001</v>
      </c>
      <c r="B322" s="10">
        <v>1236.1849999999999</v>
      </c>
    </row>
    <row r="323" spans="1:2" x14ac:dyDescent="0.25">
      <c r="A323" s="10">
        <v>2019.22519083969</v>
      </c>
      <c r="B323" s="10">
        <v>1230.5219999999999</v>
      </c>
    </row>
    <row r="324" spans="1:2" x14ac:dyDescent="0.25">
      <c r="A324" s="10">
        <v>2019.2290076335801</v>
      </c>
      <c r="B324" s="10">
        <v>1238.951</v>
      </c>
    </row>
    <row r="325" spans="1:2" x14ac:dyDescent="0.25">
      <c r="A325" s="10">
        <v>2019.23282442748</v>
      </c>
      <c r="B325" s="10">
        <v>1233.597</v>
      </c>
    </row>
    <row r="326" spans="1:2" x14ac:dyDescent="0.25">
      <c r="A326" s="10">
        <v>2019.2366412213701</v>
      </c>
      <c r="B326" s="10">
        <v>1234.366</v>
      </c>
    </row>
    <row r="327" spans="1:2" x14ac:dyDescent="0.25">
      <c r="A327" s="10">
        <v>2019.2404580152599</v>
      </c>
      <c r="B327" s="10">
        <v>1242.6690000000001</v>
      </c>
    </row>
    <row r="328" spans="1:2" x14ac:dyDescent="0.25">
      <c r="A328" s="10">
        <v>2019.2442748091601</v>
      </c>
      <c r="B328" s="10">
        <v>1256.81</v>
      </c>
    </row>
    <row r="329" spans="1:2" x14ac:dyDescent="0.25">
      <c r="A329" s="10">
        <v>2019.2480916030499</v>
      </c>
      <c r="B329" s="10">
        <v>1256.912</v>
      </c>
    </row>
    <row r="330" spans="1:2" x14ac:dyDescent="0.25">
      <c r="A330" s="10">
        <v>2019.2519083969401</v>
      </c>
      <c r="B330" s="10">
        <v>1263.973</v>
      </c>
    </row>
    <row r="331" spans="1:2" x14ac:dyDescent="0.25">
      <c r="A331" s="10">
        <v>2019.2557251908399</v>
      </c>
      <c r="B331" s="10">
        <v>1263.9570000000001</v>
      </c>
    </row>
    <row r="332" spans="1:2" x14ac:dyDescent="0.25">
      <c r="A332" s="10">
        <v>2019.25954198473</v>
      </c>
      <c r="B332" s="10">
        <v>1268.2529999999999</v>
      </c>
    </row>
    <row r="333" spans="1:2" x14ac:dyDescent="0.25">
      <c r="A333" s="10">
        <v>2019.2633587786199</v>
      </c>
      <c r="B333" s="10">
        <v>1270.319</v>
      </c>
    </row>
    <row r="334" spans="1:2" x14ac:dyDescent="0.25">
      <c r="A334" s="10">
        <v>2019.26717557251</v>
      </c>
      <c r="B334" s="10">
        <v>1265.9269999999999</v>
      </c>
    </row>
    <row r="335" spans="1:2" x14ac:dyDescent="0.25">
      <c r="A335" s="10">
        <v>2019.2709923664099</v>
      </c>
      <c r="B335" s="10">
        <v>1268.7829999999999</v>
      </c>
    </row>
    <row r="336" spans="1:2" x14ac:dyDescent="0.25">
      <c r="A336" s="10">
        <v>2019.2748091603</v>
      </c>
      <c r="B336" s="10">
        <v>1267.413</v>
      </c>
    </row>
    <row r="337" spans="1:2" x14ac:dyDescent="0.25">
      <c r="A337" s="10">
        <v>2019.2786259541899</v>
      </c>
      <c r="B337" s="10">
        <v>1273.7570000000001</v>
      </c>
    </row>
    <row r="338" spans="1:2" x14ac:dyDescent="0.25">
      <c r="A338" s="10">
        <v>2019.28244274809</v>
      </c>
      <c r="B338" s="10">
        <v>1274.2819999999999</v>
      </c>
    </row>
    <row r="339" spans="1:2" x14ac:dyDescent="0.25">
      <c r="A339" s="10">
        <v>2019.2862595419799</v>
      </c>
      <c r="B339" s="10">
        <v>1276.299</v>
      </c>
    </row>
    <row r="340" spans="1:2" x14ac:dyDescent="0.25">
      <c r="A340" s="10">
        <v>2019.29007633587</v>
      </c>
      <c r="B340" s="10">
        <v>1275.577</v>
      </c>
    </row>
    <row r="341" spans="1:2" x14ac:dyDescent="0.25">
      <c r="A341" s="10">
        <v>2019.2938931297699</v>
      </c>
      <c r="B341" s="10">
        <v>1274.6420000000001</v>
      </c>
    </row>
    <row r="342" spans="1:2" x14ac:dyDescent="0.25">
      <c r="A342" s="10">
        <v>2019.29770992366</v>
      </c>
      <c r="B342" s="10">
        <v>1274.7280000000001</v>
      </c>
    </row>
    <row r="343" spans="1:2" x14ac:dyDescent="0.25">
      <c r="A343" s="10">
        <v>2019.3015267175499</v>
      </c>
      <c r="B343" s="10">
        <v>1274.873</v>
      </c>
    </row>
    <row r="344" spans="1:2" x14ac:dyDescent="0.25">
      <c r="A344" s="10">
        <v>2019.30534351145</v>
      </c>
      <c r="B344" s="10">
        <v>1281.623</v>
      </c>
    </row>
    <row r="345" spans="1:2" x14ac:dyDescent="0.25">
      <c r="A345" s="10">
        <v>2019.3091603053399</v>
      </c>
      <c r="B345" s="10">
        <v>1277.9770000000001</v>
      </c>
    </row>
    <row r="346" spans="1:2" x14ac:dyDescent="0.25">
      <c r="A346" s="10">
        <v>2019.31297709923</v>
      </c>
      <c r="B346" s="10">
        <v>1275.098</v>
      </c>
    </row>
    <row r="347" spans="1:2" x14ac:dyDescent="0.25">
      <c r="A347" s="10">
        <v>2019.3167938931199</v>
      </c>
      <c r="B347" s="10">
        <v>1279.67</v>
      </c>
    </row>
    <row r="348" spans="1:2" x14ac:dyDescent="0.25">
      <c r="A348" s="10">
        <v>2019.32061068702</v>
      </c>
      <c r="B348" s="10">
        <v>1281.2339999999999</v>
      </c>
    </row>
    <row r="349" spans="1:2" x14ac:dyDescent="0.25">
      <c r="A349" s="10">
        <v>2019.3244274809099</v>
      </c>
      <c r="B349" s="10">
        <v>1282.346</v>
      </c>
    </row>
    <row r="350" spans="1:2" x14ac:dyDescent="0.25">
      <c r="A350" s="10">
        <v>2019.3282442748</v>
      </c>
      <c r="B350" s="10">
        <v>1278.04</v>
      </c>
    </row>
    <row r="351" spans="1:2" x14ac:dyDescent="0.25">
      <c r="A351" s="10">
        <v>2019.3320610687001</v>
      </c>
      <c r="B351" s="10">
        <v>1273.2270000000001</v>
      </c>
    </row>
    <row r="352" spans="1:2" x14ac:dyDescent="0.25">
      <c r="A352" s="10">
        <v>2019.33587786259</v>
      </c>
      <c r="B352" s="10">
        <v>1282.414</v>
      </c>
    </row>
    <row r="353" spans="1:2" x14ac:dyDescent="0.25">
      <c r="A353" s="10">
        <v>2019.3396946564801</v>
      </c>
      <c r="B353" s="10">
        <v>1273.874</v>
      </c>
    </row>
    <row r="354" spans="1:2" x14ac:dyDescent="0.25">
      <c r="A354" s="10">
        <v>2019.34351145038</v>
      </c>
      <c r="B354" s="10">
        <v>1256.944</v>
      </c>
    </row>
    <row r="355" spans="1:2" x14ac:dyDescent="0.25">
      <c r="A355" s="10">
        <v>2019.3473282442701</v>
      </c>
      <c r="B355" s="10">
        <v>1254.25</v>
      </c>
    </row>
    <row r="356" spans="1:2" x14ac:dyDescent="0.25">
      <c r="A356" s="10">
        <v>2019.35114503816</v>
      </c>
      <c r="B356" s="10">
        <v>1244.5989999999999</v>
      </c>
    </row>
    <row r="357" spans="1:2" x14ac:dyDescent="0.25">
      <c r="A357" s="10">
        <v>2019.3549618320601</v>
      </c>
      <c r="B357" s="10">
        <v>1248.923</v>
      </c>
    </row>
    <row r="358" spans="1:2" x14ac:dyDescent="0.25">
      <c r="A358" s="10">
        <v>2019.35877862595</v>
      </c>
      <c r="B358" s="10">
        <v>1225.835</v>
      </c>
    </row>
    <row r="359" spans="1:2" x14ac:dyDescent="0.25">
      <c r="A359" s="10">
        <v>2019.3625954198401</v>
      </c>
      <c r="B359" s="10">
        <v>1231.93</v>
      </c>
    </row>
    <row r="360" spans="1:2" x14ac:dyDescent="0.25">
      <c r="A360" s="10">
        <v>2019.36641221373</v>
      </c>
      <c r="B360" s="10">
        <v>1238.193</v>
      </c>
    </row>
    <row r="361" spans="1:2" x14ac:dyDescent="0.25">
      <c r="A361" s="10">
        <v>2019.3702290076301</v>
      </c>
      <c r="B361" s="10">
        <v>1245.682</v>
      </c>
    </row>
    <row r="362" spans="1:2" x14ac:dyDescent="0.25">
      <c r="A362" s="10">
        <v>2019.37404580152</v>
      </c>
      <c r="B362" s="10">
        <v>1238.675</v>
      </c>
    </row>
    <row r="363" spans="1:2" x14ac:dyDescent="0.25">
      <c r="A363" s="10">
        <v>2019.3778625954101</v>
      </c>
      <c r="B363" s="10">
        <v>1232.194</v>
      </c>
    </row>
    <row r="364" spans="1:2" x14ac:dyDescent="0.25">
      <c r="A364" s="10">
        <v>2019.38167938931</v>
      </c>
      <c r="B364" s="10">
        <v>1239.6500000000001</v>
      </c>
    </row>
    <row r="365" spans="1:2" x14ac:dyDescent="0.25">
      <c r="A365" s="10">
        <v>2019.3854961832001</v>
      </c>
      <c r="B365" s="10">
        <v>1236.4659999999999</v>
      </c>
    </row>
    <row r="366" spans="1:2" x14ac:dyDescent="0.25">
      <c r="A366" s="10">
        <v>2019.38931297709</v>
      </c>
      <c r="B366" s="10">
        <v>1222.0129999999999</v>
      </c>
    </row>
    <row r="367" spans="1:2" x14ac:dyDescent="0.25">
      <c r="A367" s="10">
        <v>2019.3931297709901</v>
      </c>
      <c r="B367" s="10">
        <v>1226.201</v>
      </c>
    </row>
    <row r="368" spans="1:2" x14ac:dyDescent="0.25">
      <c r="A368" s="10">
        <v>2019.39694656488</v>
      </c>
      <c r="B368" s="10">
        <v>1227.29</v>
      </c>
    </row>
    <row r="369" spans="1:2" x14ac:dyDescent="0.25">
      <c r="A369" s="10">
        <v>2019.4007633587701</v>
      </c>
      <c r="B369" s="10">
        <v>1221.03</v>
      </c>
    </row>
    <row r="370" spans="1:2" x14ac:dyDescent="0.25">
      <c r="A370" s="10">
        <v>2019.4045801526599</v>
      </c>
      <c r="B370" s="10">
        <v>1210.431</v>
      </c>
    </row>
    <row r="371" spans="1:2" x14ac:dyDescent="0.25">
      <c r="A371" s="10">
        <v>2019.4083969465601</v>
      </c>
      <c r="B371" s="10">
        <v>1212.6479999999999</v>
      </c>
    </row>
    <row r="372" spans="1:2" x14ac:dyDescent="0.25">
      <c r="A372" s="10">
        <v>2019.4122137404499</v>
      </c>
      <c r="B372" s="10">
        <v>1202.623</v>
      </c>
    </row>
    <row r="373" spans="1:2" x14ac:dyDescent="0.25">
      <c r="A373" s="10">
        <v>2019.4160305343401</v>
      </c>
      <c r="B373" s="10">
        <v>1203.4929999999999</v>
      </c>
    </row>
    <row r="374" spans="1:2" x14ac:dyDescent="0.25">
      <c r="A374" s="10">
        <v>2019.4198473282399</v>
      </c>
      <c r="B374" s="10">
        <v>1219.924</v>
      </c>
    </row>
    <row r="375" spans="1:2" x14ac:dyDescent="0.25">
      <c r="A375" s="10">
        <v>2019.42366412213</v>
      </c>
      <c r="B375" s="10">
        <v>1229.211</v>
      </c>
    </row>
    <row r="376" spans="1:2" x14ac:dyDescent="0.25">
      <c r="A376" s="10">
        <v>2019.4274809160199</v>
      </c>
      <c r="B376" s="10">
        <v>1233.248</v>
      </c>
    </row>
    <row r="377" spans="1:2" x14ac:dyDescent="0.25">
      <c r="A377" s="10">
        <v>2019.43129770992</v>
      </c>
      <c r="B377" s="10">
        <v>1245.6489999999999</v>
      </c>
    </row>
    <row r="378" spans="1:2" x14ac:dyDescent="0.25">
      <c r="A378" s="10">
        <v>2019.4351145038099</v>
      </c>
      <c r="B378" s="10">
        <v>1252.223</v>
      </c>
    </row>
    <row r="379" spans="1:2" x14ac:dyDescent="0.25">
      <c r="A379" s="10">
        <v>2019.4389312977</v>
      </c>
      <c r="B379" s="10">
        <v>1255.8230000000001</v>
      </c>
    </row>
    <row r="380" spans="1:2" x14ac:dyDescent="0.25">
      <c r="A380" s="12">
        <v>2019.4427480915999</v>
      </c>
      <c r="B380" s="12">
        <v>1252.2550000000001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J6" sqref="J6"/>
    </sheetView>
  </sheetViews>
  <sheetFormatPr defaultRowHeight="15" x14ac:dyDescent="0.25"/>
  <cols>
    <col min="1" max="1" width="7.7109375" customWidth="1"/>
    <col min="2" max="2" width="13.7109375" customWidth="1"/>
    <col min="3" max="4" width="18.7109375" customWidth="1"/>
    <col min="5" max="8" width="19.7109375" customWidth="1"/>
    <col min="10" max="10" width="12.7109375" customWidth="1"/>
    <col min="11" max="11" width="18.85546875" customWidth="1"/>
  </cols>
  <sheetData>
    <row r="1" spans="1:11" ht="15.75" x14ac:dyDescent="0.25">
      <c r="A1" s="91" t="s">
        <v>25</v>
      </c>
      <c r="B1" s="92"/>
      <c r="C1" s="92"/>
      <c r="D1" s="92"/>
      <c r="E1" s="92"/>
      <c r="F1" s="92"/>
      <c r="G1" s="92"/>
      <c r="H1" s="92"/>
      <c r="J1" s="93" t="s">
        <v>26</v>
      </c>
      <c r="K1" s="92"/>
    </row>
    <row r="2" spans="1:11" x14ac:dyDescent="0.25">
      <c r="A2" s="6" t="s">
        <v>24</v>
      </c>
      <c r="B2" s="6" t="s">
        <v>76</v>
      </c>
      <c r="C2" s="6" t="s">
        <v>73</v>
      </c>
      <c r="D2" s="6" t="s">
        <v>73</v>
      </c>
      <c r="E2" s="6" t="s">
        <v>74</v>
      </c>
      <c r="F2" s="6" t="s">
        <v>74</v>
      </c>
      <c r="G2" s="6" t="s">
        <v>75</v>
      </c>
      <c r="H2" s="6" t="s">
        <v>75</v>
      </c>
      <c r="J2" s="78" t="s">
        <v>27</v>
      </c>
      <c r="K2" s="79" t="s">
        <v>9</v>
      </c>
    </row>
    <row r="3" spans="1:11" x14ac:dyDescent="0.25">
      <c r="A3" s="67">
        <v>2014</v>
      </c>
      <c r="B3" s="67">
        <v>0.3</v>
      </c>
      <c r="C3" s="67"/>
      <c r="D3" s="67"/>
      <c r="E3" s="67"/>
      <c r="F3" s="67"/>
      <c r="G3" s="67"/>
      <c r="H3" s="67"/>
      <c r="J3" s="78" t="s">
        <v>28</v>
      </c>
      <c r="K3" s="80" t="s">
        <v>35</v>
      </c>
    </row>
    <row r="4" spans="1:11" x14ac:dyDescent="0.25">
      <c r="A4" s="66">
        <v>2015</v>
      </c>
      <c r="B4" s="66">
        <v>0.2</v>
      </c>
      <c r="C4" s="66"/>
      <c r="D4" s="66"/>
      <c r="E4" s="66"/>
      <c r="F4" s="66"/>
      <c r="G4" s="66"/>
      <c r="H4" s="66"/>
      <c r="J4" s="78" t="s">
        <v>30</v>
      </c>
      <c r="K4" s="81"/>
    </row>
    <row r="5" spans="1:11" x14ac:dyDescent="0.25">
      <c r="A5" s="66">
        <v>2016</v>
      </c>
      <c r="B5" s="66">
        <v>0.1</v>
      </c>
      <c r="C5" s="66"/>
      <c r="D5" s="66"/>
      <c r="E5" s="66"/>
      <c r="F5" s="66"/>
      <c r="G5" s="66"/>
      <c r="H5" s="66"/>
    </row>
    <row r="6" spans="1:11" x14ac:dyDescent="0.25">
      <c r="A6" s="66">
        <v>2017</v>
      </c>
      <c r="B6" s="66">
        <v>1.3</v>
      </c>
      <c r="C6" s="66"/>
      <c r="D6" s="66"/>
      <c r="E6" s="66"/>
      <c r="F6" s="66"/>
      <c r="G6" s="66"/>
      <c r="H6" s="66"/>
      <c r="J6" s="14" t="str">
        <f>HYPERLINK("#'OVERZICHT'!A1", "Link naar overzicht")</f>
        <v>Link naar overzicht</v>
      </c>
    </row>
    <row r="7" spans="1:11" x14ac:dyDescent="0.25">
      <c r="A7" s="66">
        <v>2018</v>
      </c>
      <c r="B7" s="66">
        <v>1.6</v>
      </c>
      <c r="C7" s="66">
        <v>1.6</v>
      </c>
      <c r="D7" s="66">
        <v>1.6</v>
      </c>
      <c r="E7" s="66">
        <v>1.6</v>
      </c>
      <c r="F7" s="66">
        <v>1.6</v>
      </c>
      <c r="G7" s="66">
        <v>1.6</v>
      </c>
      <c r="H7" s="66">
        <v>1.6</v>
      </c>
    </row>
    <row r="8" spans="1:11" x14ac:dyDescent="0.25">
      <c r="A8" s="66">
        <v>2019</v>
      </c>
      <c r="B8" s="66">
        <v>2.6</v>
      </c>
      <c r="C8" s="66">
        <v>2.3952143693442398</v>
      </c>
      <c r="D8" s="66">
        <v>2.86478563065576</v>
      </c>
      <c r="E8" s="66">
        <v>2.5097926171456599</v>
      </c>
      <c r="F8" s="66">
        <v>2.7502073828543399</v>
      </c>
      <c r="G8" s="66">
        <v>2.5750418809959501</v>
      </c>
      <c r="H8" s="66">
        <v>2.6849581190040501</v>
      </c>
    </row>
    <row r="9" spans="1:11" x14ac:dyDescent="0.25">
      <c r="A9" s="68">
        <v>2020</v>
      </c>
      <c r="B9" s="68">
        <v>1.4</v>
      </c>
      <c r="C9" s="68">
        <v>0.10285613100212899</v>
      </c>
      <c r="D9" s="68">
        <v>2.7171438689978702</v>
      </c>
      <c r="E9" s="68">
        <v>0.74112408143214803</v>
      </c>
      <c r="F9" s="68">
        <v>2.0788759185678498</v>
      </c>
      <c r="G9" s="68">
        <v>1.10391873677926</v>
      </c>
      <c r="H9" s="68">
        <v>1.7160812632207401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J6" sqref="J6"/>
    </sheetView>
  </sheetViews>
  <sheetFormatPr defaultRowHeight="15" x14ac:dyDescent="0.25"/>
  <cols>
    <col min="1" max="1" width="8" customWidth="1"/>
    <col min="2" max="2" width="12.7109375" customWidth="1"/>
    <col min="3" max="4" width="18.7109375" customWidth="1"/>
    <col min="5" max="8" width="19.7109375" customWidth="1"/>
    <col min="10" max="10" width="12.7109375" customWidth="1"/>
    <col min="11" max="11" width="21.85546875" customWidth="1"/>
  </cols>
  <sheetData>
    <row r="1" spans="1:11" ht="15.75" x14ac:dyDescent="0.25">
      <c r="A1" s="91" t="s">
        <v>25</v>
      </c>
      <c r="B1" s="92"/>
      <c r="C1" s="92"/>
      <c r="D1" s="92"/>
      <c r="E1" s="92"/>
      <c r="F1" s="92"/>
      <c r="G1" s="92"/>
      <c r="H1" s="92"/>
      <c r="J1" s="93" t="s">
        <v>26</v>
      </c>
      <c r="K1" s="92"/>
    </row>
    <row r="2" spans="1:11" x14ac:dyDescent="0.25">
      <c r="A2" s="6" t="s">
        <v>24</v>
      </c>
      <c r="B2" s="6" t="s">
        <v>54</v>
      </c>
      <c r="C2" s="6" t="s">
        <v>73</v>
      </c>
      <c r="D2" s="6" t="s">
        <v>73</v>
      </c>
      <c r="E2" s="6" t="s">
        <v>74</v>
      </c>
      <c r="F2" s="6" t="s">
        <v>74</v>
      </c>
      <c r="G2" s="6" t="s">
        <v>75</v>
      </c>
      <c r="H2" s="6" t="s">
        <v>75</v>
      </c>
      <c r="J2" s="78" t="s">
        <v>27</v>
      </c>
      <c r="K2" s="79" t="s">
        <v>10</v>
      </c>
    </row>
    <row r="3" spans="1:11" x14ac:dyDescent="0.25">
      <c r="A3" s="70">
        <v>2014</v>
      </c>
      <c r="B3" s="70">
        <v>7.4341409159889098</v>
      </c>
      <c r="C3" s="70"/>
      <c r="D3" s="70"/>
      <c r="E3" s="70"/>
      <c r="F3" s="70"/>
      <c r="G3" s="70"/>
      <c r="H3" s="70"/>
      <c r="J3" s="78" t="s">
        <v>28</v>
      </c>
      <c r="K3" s="80" t="s">
        <v>56</v>
      </c>
    </row>
    <row r="4" spans="1:11" x14ac:dyDescent="0.25">
      <c r="A4" s="69">
        <v>2015</v>
      </c>
      <c r="B4" s="69">
        <v>6.8877478037646496</v>
      </c>
      <c r="C4" s="69"/>
      <c r="D4" s="69"/>
      <c r="E4" s="69"/>
      <c r="F4" s="69"/>
      <c r="G4" s="69"/>
      <c r="H4" s="69"/>
      <c r="J4" s="78" t="s">
        <v>30</v>
      </c>
      <c r="K4" s="81"/>
    </row>
    <row r="5" spans="1:11" x14ac:dyDescent="0.25">
      <c r="A5" s="69">
        <v>2016</v>
      </c>
      <c r="B5" s="69">
        <v>6.0222391284516998</v>
      </c>
      <c r="C5" s="69"/>
      <c r="D5" s="69"/>
      <c r="E5" s="69"/>
      <c r="F5" s="69"/>
      <c r="G5" s="69"/>
      <c r="H5" s="69"/>
    </row>
    <row r="6" spans="1:11" x14ac:dyDescent="0.25">
      <c r="A6" s="69">
        <v>2017</v>
      </c>
      <c r="B6" s="69">
        <v>4.8526802977561196</v>
      </c>
      <c r="C6" s="69"/>
      <c r="D6" s="69"/>
      <c r="E6" s="69"/>
      <c r="F6" s="69"/>
      <c r="G6" s="69"/>
      <c r="H6" s="69"/>
      <c r="J6" s="14" t="str">
        <f>HYPERLINK("#'OVERZICHT'!A1", "Link naar overzicht")</f>
        <v>Link naar overzicht</v>
      </c>
    </row>
    <row r="7" spans="1:11" x14ac:dyDescent="0.25">
      <c r="A7" s="69">
        <v>2018</v>
      </c>
      <c r="B7" s="69">
        <v>3.8359378046371999</v>
      </c>
      <c r="C7" s="69">
        <v>3.8359378046371999</v>
      </c>
      <c r="D7" s="69">
        <v>3.8359378046371999</v>
      </c>
      <c r="E7" s="69">
        <v>3.8359378046371999</v>
      </c>
      <c r="F7" s="69">
        <v>3.8359378046371999</v>
      </c>
      <c r="G7" s="69">
        <v>3.8359378046371999</v>
      </c>
      <c r="H7" s="69">
        <v>3.8359378046371999</v>
      </c>
    </row>
    <row r="8" spans="1:11" x14ac:dyDescent="0.25">
      <c r="A8" s="69">
        <v>2019</v>
      </c>
      <c r="B8" s="69">
        <v>3.5</v>
      </c>
      <c r="C8" s="69">
        <v>3.0026031730755101</v>
      </c>
      <c r="D8" s="69">
        <v>3.97179993968148</v>
      </c>
      <c r="E8" s="69">
        <v>3.23910258317304</v>
      </c>
      <c r="F8" s="69">
        <v>3.7353005295839501</v>
      </c>
      <c r="G8" s="69">
        <v>3.3735816357631498</v>
      </c>
      <c r="H8" s="69">
        <v>3.6008214769938398</v>
      </c>
    </row>
    <row r="9" spans="1:11" x14ac:dyDescent="0.25">
      <c r="A9" s="71">
        <v>2020</v>
      </c>
      <c r="B9" s="71">
        <v>3.7</v>
      </c>
      <c r="C9" s="71">
        <v>1.6238707206657901</v>
      </c>
      <c r="D9" s="71">
        <v>5.8102402212325304</v>
      </c>
      <c r="E9" s="71">
        <v>2.6469955448389499</v>
      </c>
      <c r="F9" s="71">
        <v>4.7871153970593703</v>
      </c>
      <c r="G9" s="71">
        <v>3.2274288773843902</v>
      </c>
      <c r="H9" s="71">
        <v>4.20668206451393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J6" sqref="J6"/>
    </sheetView>
  </sheetViews>
  <sheetFormatPr defaultRowHeight="15" x14ac:dyDescent="0.25"/>
  <cols>
    <col min="1" max="1" width="8.140625" customWidth="1"/>
    <col min="2" max="2" width="19.7109375" customWidth="1"/>
    <col min="3" max="4" width="18.7109375" customWidth="1"/>
    <col min="5" max="8" width="19.7109375" customWidth="1"/>
    <col min="10" max="10" width="12.7109375" customWidth="1"/>
    <col min="11" max="11" width="18.7109375" customWidth="1"/>
  </cols>
  <sheetData>
    <row r="1" spans="1:11" ht="15.75" x14ac:dyDescent="0.25">
      <c r="A1" s="91" t="s">
        <v>25</v>
      </c>
      <c r="B1" s="92"/>
      <c r="C1" s="92"/>
      <c r="D1" s="92"/>
      <c r="E1" s="92"/>
      <c r="F1" s="92"/>
      <c r="G1" s="92"/>
      <c r="H1" s="92"/>
      <c r="J1" s="93" t="s">
        <v>26</v>
      </c>
      <c r="K1" s="92"/>
    </row>
    <row r="2" spans="1:11" x14ac:dyDescent="0.25">
      <c r="A2" s="6" t="s">
        <v>24</v>
      </c>
      <c r="B2" s="6" t="s">
        <v>78</v>
      </c>
      <c r="C2" s="6" t="s">
        <v>73</v>
      </c>
      <c r="D2" s="6" t="s">
        <v>73</v>
      </c>
      <c r="E2" s="6" t="s">
        <v>74</v>
      </c>
      <c r="F2" s="6" t="s">
        <v>74</v>
      </c>
      <c r="G2" s="6" t="s">
        <v>75</v>
      </c>
      <c r="H2" s="6" t="s">
        <v>75</v>
      </c>
      <c r="J2" s="78" t="s">
        <v>27</v>
      </c>
      <c r="K2" s="79" t="s">
        <v>11</v>
      </c>
    </row>
    <row r="3" spans="1:11" x14ac:dyDescent="0.25">
      <c r="A3" s="73">
        <v>2014</v>
      </c>
      <c r="B3" s="73">
        <v>-2.1520042885222499</v>
      </c>
      <c r="C3" s="73"/>
      <c r="D3" s="73"/>
      <c r="E3" s="73"/>
      <c r="F3" s="73"/>
      <c r="G3" s="73"/>
      <c r="H3" s="73"/>
      <c r="J3" s="78" t="s">
        <v>28</v>
      </c>
      <c r="K3" s="80" t="s">
        <v>58</v>
      </c>
    </row>
    <row r="4" spans="1:11" x14ac:dyDescent="0.25">
      <c r="A4" s="72">
        <v>2015</v>
      </c>
      <c r="B4" s="72">
        <v>-2.0246142073715099</v>
      </c>
      <c r="C4" s="72"/>
      <c r="D4" s="72"/>
      <c r="E4" s="72"/>
      <c r="F4" s="72"/>
      <c r="G4" s="72"/>
      <c r="H4" s="72"/>
      <c r="J4" s="78" t="s">
        <v>30</v>
      </c>
      <c r="K4" s="81"/>
    </row>
    <row r="5" spans="1:11" x14ac:dyDescent="0.25">
      <c r="A5" s="72">
        <v>2016</v>
      </c>
      <c r="B5" s="72">
        <v>2.08940094898332E-2</v>
      </c>
      <c r="C5" s="72"/>
      <c r="D5" s="72"/>
      <c r="E5" s="72"/>
      <c r="F5" s="72"/>
      <c r="G5" s="72"/>
      <c r="H5" s="72"/>
    </row>
    <row r="6" spans="1:11" x14ac:dyDescent="0.25">
      <c r="A6" s="72">
        <v>2017</v>
      </c>
      <c r="B6" s="72">
        <v>1.2155246334024401</v>
      </c>
      <c r="C6" s="72"/>
      <c r="D6" s="72"/>
      <c r="E6" s="72"/>
      <c r="F6" s="72"/>
      <c r="G6" s="72"/>
      <c r="H6" s="72"/>
      <c r="J6" s="14" t="str">
        <f>HYPERLINK("#'OVERZICHT'!A1", "Link naar overzicht")</f>
        <v>Link naar overzicht</v>
      </c>
    </row>
    <row r="7" spans="1:11" x14ac:dyDescent="0.25">
      <c r="A7" s="72">
        <v>2018</v>
      </c>
      <c r="B7" s="72">
        <v>1.4678013190194099</v>
      </c>
      <c r="C7" s="72">
        <v>1.4678013190194099</v>
      </c>
      <c r="D7" s="72">
        <v>1.4678013190194099</v>
      </c>
      <c r="E7" s="72">
        <v>1.4678013190194099</v>
      </c>
      <c r="F7" s="72">
        <v>1.4678013190194099</v>
      </c>
      <c r="G7" s="72">
        <v>1.4678013190194099</v>
      </c>
      <c r="H7" s="72">
        <v>1.4678013190194099</v>
      </c>
    </row>
    <row r="8" spans="1:11" x14ac:dyDescent="0.25">
      <c r="A8" s="72">
        <v>2019</v>
      </c>
      <c r="B8" s="72">
        <v>1.3</v>
      </c>
      <c r="C8" s="72">
        <v>-0.78176889039161501</v>
      </c>
      <c r="D8" s="72">
        <v>3.3546532964481299</v>
      </c>
      <c r="E8" s="72">
        <v>0.229490609986227</v>
      </c>
      <c r="F8" s="72">
        <v>2.34339379607029</v>
      </c>
      <c r="G8" s="72">
        <v>0.80317580324697602</v>
      </c>
      <c r="H8" s="72">
        <v>1.7697086028095399</v>
      </c>
    </row>
    <row r="9" spans="1:11" x14ac:dyDescent="0.25">
      <c r="A9" s="74">
        <v>2020</v>
      </c>
      <c r="B9" s="74">
        <v>0.6</v>
      </c>
      <c r="C9" s="74">
        <v>-3.1890132581268</v>
      </c>
      <c r="D9" s="74">
        <v>4.4357199665812503</v>
      </c>
      <c r="E9" s="74">
        <v>-1.3264302549781599</v>
      </c>
      <c r="F9" s="74">
        <v>2.57313696343261</v>
      </c>
      <c r="G9" s="74">
        <v>-0.26897914449008697</v>
      </c>
      <c r="H9" s="74">
        <v>1.5156858529445401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F31" sqref="F31"/>
    </sheetView>
  </sheetViews>
  <sheetFormatPr defaultRowHeight="15" x14ac:dyDescent="0.25"/>
  <cols>
    <col min="1" max="1" width="31" customWidth="1"/>
    <col min="2" max="7" width="20.7109375" customWidth="1"/>
    <col min="8" max="8" width="39.7109375" customWidth="1"/>
    <col min="10" max="10" width="12.7109375" customWidth="1"/>
    <col min="11" max="11" width="38" customWidth="1"/>
  </cols>
  <sheetData>
    <row r="1" spans="1:11" ht="15.75" x14ac:dyDescent="0.25">
      <c r="A1" s="94" t="s">
        <v>25</v>
      </c>
      <c r="B1" s="95"/>
      <c r="C1" s="95"/>
      <c r="D1" s="95"/>
      <c r="E1" s="95"/>
      <c r="F1" s="95"/>
      <c r="G1" s="95"/>
      <c r="H1" s="96"/>
      <c r="J1" s="93" t="s">
        <v>26</v>
      </c>
      <c r="K1" s="92"/>
    </row>
    <row r="2" spans="1:11" x14ac:dyDescent="0.25">
      <c r="A2" s="82" t="s">
        <v>24</v>
      </c>
      <c r="B2" s="83"/>
      <c r="C2" s="83"/>
      <c r="D2" s="83"/>
      <c r="E2" s="83">
        <v>2019</v>
      </c>
      <c r="F2" s="83"/>
      <c r="G2" s="83"/>
      <c r="H2" s="97"/>
      <c r="J2" s="78" t="s">
        <v>27</v>
      </c>
      <c r="K2" s="79" t="s">
        <v>81</v>
      </c>
    </row>
    <row r="3" spans="1:11" x14ac:dyDescent="0.25">
      <c r="A3" s="98"/>
      <c r="B3" s="99" t="s">
        <v>82</v>
      </c>
      <c r="C3" s="99" t="s">
        <v>83</v>
      </c>
      <c r="D3" s="99" t="s">
        <v>84</v>
      </c>
      <c r="E3" s="99" t="s">
        <v>85</v>
      </c>
      <c r="F3" s="99" t="s">
        <v>86</v>
      </c>
      <c r="G3" s="99" t="s">
        <v>87</v>
      </c>
      <c r="H3" s="100" t="s">
        <v>88</v>
      </c>
      <c r="J3" s="78"/>
      <c r="K3" s="80"/>
    </row>
    <row r="4" spans="1:11" x14ac:dyDescent="0.25">
      <c r="A4" s="98" t="s">
        <v>89</v>
      </c>
      <c r="B4" s="101">
        <v>6.6</v>
      </c>
      <c r="C4" s="102">
        <v>-0.2</v>
      </c>
      <c r="D4" s="102">
        <v>0.7</v>
      </c>
      <c r="E4" s="102">
        <v>1.2</v>
      </c>
      <c r="F4" s="102">
        <v>1.7</v>
      </c>
      <c r="G4" s="102">
        <v>2.7</v>
      </c>
      <c r="H4" s="103">
        <v>93.4</v>
      </c>
      <c r="J4" s="78" t="s">
        <v>28</v>
      </c>
      <c r="K4" s="80" t="s">
        <v>90</v>
      </c>
    </row>
    <row r="5" spans="1:11" x14ac:dyDescent="0.25">
      <c r="A5" s="98" t="s">
        <v>91</v>
      </c>
      <c r="B5" s="101">
        <v>9.6999999999999993</v>
      </c>
      <c r="C5" s="102">
        <v>-0.6</v>
      </c>
      <c r="D5" s="102">
        <v>0.5</v>
      </c>
      <c r="E5" s="102">
        <v>0.8</v>
      </c>
      <c r="F5" s="102">
        <v>1.2</v>
      </c>
      <c r="G5" s="102">
        <v>1.9</v>
      </c>
      <c r="H5" s="103">
        <v>90.3</v>
      </c>
      <c r="J5" s="78"/>
      <c r="K5" s="81"/>
    </row>
    <row r="6" spans="1:11" x14ac:dyDescent="0.25">
      <c r="A6" s="98" t="s">
        <v>92</v>
      </c>
      <c r="B6" s="101">
        <v>5.0999999999999996</v>
      </c>
      <c r="C6" s="102">
        <v>0</v>
      </c>
      <c r="D6" s="102">
        <v>0.8</v>
      </c>
      <c r="E6" s="102">
        <v>1.3</v>
      </c>
      <c r="F6" s="102">
        <v>1.7</v>
      </c>
      <c r="G6" s="102">
        <v>2.6</v>
      </c>
      <c r="H6" s="103">
        <v>94.9</v>
      </c>
    </row>
    <row r="7" spans="1:11" x14ac:dyDescent="0.25">
      <c r="A7" s="98" t="s">
        <v>93</v>
      </c>
      <c r="B7" s="101">
        <v>4.8</v>
      </c>
      <c r="C7" s="102">
        <v>0</v>
      </c>
      <c r="D7" s="102">
        <v>0.9</v>
      </c>
      <c r="E7" s="102">
        <v>1.4</v>
      </c>
      <c r="F7" s="102">
        <v>1.9</v>
      </c>
      <c r="G7" s="102">
        <v>3.1</v>
      </c>
      <c r="H7" s="103">
        <v>95.2</v>
      </c>
      <c r="J7" s="84" t="str">
        <f>HYPERLINK("#'OVERZICHT'!A1", "Link naar overzicht")</f>
        <v>Link naar overzicht</v>
      </c>
    </row>
    <row r="8" spans="1:11" x14ac:dyDescent="0.25">
      <c r="A8" s="98" t="s">
        <v>94</v>
      </c>
      <c r="B8" s="101">
        <v>5.0999999999999996</v>
      </c>
      <c r="C8" s="102">
        <v>0</v>
      </c>
      <c r="D8" s="102">
        <v>1</v>
      </c>
      <c r="E8" s="102">
        <v>1.4</v>
      </c>
      <c r="F8" s="102">
        <v>1.9</v>
      </c>
      <c r="G8" s="102">
        <v>2.7</v>
      </c>
      <c r="H8" s="103">
        <v>94.9</v>
      </c>
    </row>
    <row r="9" spans="1:11" x14ac:dyDescent="0.25">
      <c r="A9" s="98" t="s">
        <v>95</v>
      </c>
      <c r="B9" s="101">
        <v>8.1</v>
      </c>
      <c r="C9" s="102">
        <v>-0.2</v>
      </c>
      <c r="D9" s="102">
        <v>0.6</v>
      </c>
      <c r="E9" s="102">
        <v>1.2</v>
      </c>
      <c r="F9" s="102">
        <v>1.7</v>
      </c>
      <c r="G9" s="102">
        <v>2.9</v>
      </c>
      <c r="H9" s="103">
        <v>91.9</v>
      </c>
    </row>
    <row r="10" spans="1:11" x14ac:dyDescent="0.25">
      <c r="A10" s="98" t="s">
        <v>96</v>
      </c>
      <c r="B10" s="101">
        <v>5.9</v>
      </c>
      <c r="C10" s="102">
        <v>-0.1</v>
      </c>
      <c r="D10" s="102">
        <v>0.9</v>
      </c>
      <c r="E10" s="102">
        <v>1.3</v>
      </c>
      <c r="F10" s="102">
        <v>1.8</v>
      </c>
      <c r="G10" s="102">
        <v>2.7</v>
      </c>
      <c r="H10" s="103">
        <v>94.1</v>
      </c>
    </row>
    <row r="11" spans="1:11" x14ac:dyDescent="0.25">
      <c r="A11" s="98" t="s">
        <v>97</v>
      </c>
      <c r="B11" s="101">
        <v>4.3</v>
      </c>
      <c r="C11" s="102">
        <v>0.1</v>
      </c>
      <c r="D11" s="102">
        <v>0.6</v>
      </c>
      <c r="E11" s="102">
        <v>0.8</v>
      </c>
      <c r="F11" s="102">
        <v>1.5</v>
      </c>
      <c r="G11" s="102">
        <v>2.5</v>
      </c>
      <c r="H11" s="103">
        <v>95.7</v>
      </c>
    </row>
    <row r="12" spans="1:11" x14ac:dyDescent="0.25">
      <c r="A12" s="98" t="s">
        <v>98</v>
      </c>
      <c r="B12" s="101">
        <v>7.4</v>
      </c>
      <c r="C12" s="102">
        <v>-0.3</v>
      </c>
      <c r="D12" s="102">
        <v>0.6</v>
      </c>
      <c r="E12" s="102">
        <v>1</v>
      </c>
      <c r="F12" s="102">
        <v>1.4</v>
      </c>
      <c r="G12" s="102">
        <v>3</v>
      </c>
      <c r="H12" s="103">
        <v>92.6</v>
      </c>
    </row>
    <row r="13" spans="1:11" x14ac:dyDescent="0.25">
      <c r="A13" s="98" t="s">
        <v>99</v>
      </c>
      <c r="B13" s="101">
        <v>6.4</v>
      </c>
      <c r="C13" s="102">
        <v>-0.1</v>
      </c>
      <c r="D13" s="102">
        <v>0.8</v>
      </c>
      <c r="E13" s="102">
        <v>1.3</v>
      </c>
      <c r="F13" s="102">
        <v>1.8</v>
      </c>
      <c r="G13" s="102">
        <v>2.7</v>
      </c>
      <c r="H13" s="103">
        <v>93.6</v>
      </c>
    </row>
    <row r="14" spans="1:11" x14ac:dyDescent="0.25">
      <c r="A14" s="98" t="s">
        <v>100</v>
      </c>
      <c r="B14" s="101">
        <v>6.4</v>
      </c>
      <c r="C14" s="102">
        <v>-0.2</v>
      </c>
      <c r="D14" s="102">
        <v>0.7</v>
      </c>
      <c r="E14" s="102">
        <v>1.1000000000000001</v>
      </c>
      <c r="F14" s="102">
        <v>1.6</v>
      </c>
      <c r="G14" s="102">
        <v>2.6</v>
      </c>
      <c r="H14" s="103">
        <v>93.6</v>
      </c>
    </row>
    <row r="15" spans="1:11" x14ac:dyDescent="0.25">
      <c r="A15" s="98" t="s">
        <v>101</v>
      </c>
      <c r="B15" s="101">
        <v>9.6</v>
      </c>
      <c r="C15" s="102">
        <v>-0.4</v>
      </c>
      <c r="D15" s="102">
        <v>0.7</v>
      </c>
      <c r="E15" s="102">
        <v>1.2</v>
      </c>
      <c r="F15" s="102">
        <v>1.9</v>
      </c>
      <c r="G15" s="102">
        <v>3</v>
      </c>
      <c r="H15" s="103">
        <v>90.4</v>
      </c>
    </row>
    <row r="16" spans="1:11" x14ac:dyDescent="0.25">
      <c r="A16" s="98" t="s">
        <v>102</v>
      </c>
      <c r="B16" s="101">
        <v>7.9</v>
      </c>
      <c r="C16" s="102">
        <v>-0.4</v>
      </c>
      <c r="D16" s="102">
        <v>0.8</v>
      </c>
      <c r="E16" s="102">
        <v>1.3</v>
      </c>
      <c r="F16" s="102">
        <v>1.9</v>
      </c>
      <c r="G16" s="102">
        <v>2.9</v>
      </c>
      <c r="H16" s="103">
        <v>92.1</v>
      </c>
    </row>
    <row r="17" spans="1:8" x14ac:dyDescent="0.25">
      <c r="A17" s="85" t="s">
        <v>103</v>
      </c>
      <c r="B17" s="86">
        <v>5.6</v>
      </c>
      <c r="C17" s="87">
        <v>-0.1</v>
      </c>
      <c r="D17" s="87">
        <v>0.8</v>
      </c>
      <c r="E17" s="87">
        <v>1.3</v>
      </c>
      <c r="F17" s="87">
        <v>1.7</v>
      </c>
      <c r="G17" s="87">
        <v>2.5</v>
      </c>
      <c r="H17" s="104">
        <v>94.4</v>
      </c>
    </row>
    <row r="18" spans="1:8" x14ac:dyDescent="0.25">
      <c r="B18" s="88"/>
      <c r="C18" s="88"/>
      <c r="D18" s="88"/>
      <c r="E18" s="88"/>
      <c r="F18" s="88"/>
      <c r="G18" s="88"/>
      <c r="H18" s="88"/>
    </row>
    <row r="19" spans="1:8" x14ac:dyDescent="0.25">
      <c r="B19" s="88"/>
      <c r="C19" s="88"/>
      <c r="D19" s="88"/>
      <c r="E19" s="88"/>
      <c r="F19" s="88"/>
      <c r="G19" s="88"/>
      <c r="H19" s="88"/>
    </row>
    <row r="20" spans="1:8" x14ac:dyDescent="0.25">
      <c r="B20" s="88"/>
      <c r="C20" s="88"/>
      <c r="D20" s="88"/>
      <c r="E20" s="88"/>
      <c r="F20" s="88"/>
      <c r="G20" s="88"/>
      <c r="H20" s="88"/>
    </row>
    <row r="21" spans="1:8" x14ac:dyDescent="0.25">
      <c r="B21" s="88"/>
      <c r="C21" s="88"/>
      <c r="D21" s="88"/>
      <c r="E21" s="88"/>
      <c r="F21" s="88"/>
      <c r="G21" s="88"/>
      <c r="H21" s="88"/>
    </row>
    <row r="22" spans="1:8" x14ac:dyDescent="0.25">
      <c r="B22" s="88"/>
      <c r="C22" s="88"/>
      <c r="D22" s="88"/>
      <c r="E22" s="88"/>
      <c r="F22" s="88"/>
      <c r="G22" s="88"/>
      <c r="H22" s="88"/>
    </row>
    <row r="23" spans="1:8" x14ac:dyDescent="0.25">
      <c r="B23" s="88"/>
      <c r="C23" s="88"/>
      <c r="D23" s="88"/>
      <c r="E23" s="88"/>
      <c r="F23" s="88"/>
      <c r="G23" s="88"/>
      <c r="H23" s="88"/>
    </row>
    <row r="24" spans="1:8" x14ac:dyDescent="0.25">
      <c r="B24" s="88"/>
      <c r="C24" s="88"/>
      <c r="D24" s="88"/>
      <c r="E24" s="88"/>
      <c r="F24" s="88"/>
      <c r="G24" s="88"/>
      <c r="H24" s="88"/>
    </row>
    <row r="25" spans="1:8" x14ac:dyDescent="0.25">
      <c r="B25" s="88"/>
      <c r="C25" s="88"/>
      <c r="D25" s="88"/>
      <c r="E25" s="88"/>
      <c r="F25" s="88"/>
      <c r="G25" s="88"/>
      <c r="H25" s="88"/>
    </row>
    <row r="26" spans="1:8" x14ac:dyDescent="0.25">
      <c r="B26" s="88"/>
      <c r="C26" s="88"/>
      <c r="D26" s="88"/>
      <c r="E26" s="88"/>
      <c r="F26" s="88"/>
      <c r="G26" s="88"/>
      <c r="H26" s="88"/>
    </row>
    <row r="27" spans="1:8" x14ac:dyDescent="0.25">
      <c r="B27" s="88"/>
      <c r="C27" s="88"/>
      <c r="D27" s="88"/>
      <c r="E27" s="88"/>
      <c r="F27" s="88"/>
      <c r="G27" s="88"/>
      <c r="H27" s="88"/>
    </row>
    <row r="28" spans="1:8" x14ac:dyDescent="0.25">
      <c r="B28" s="88"/>
      <c r="C28" s="88"/>
      <c r="D28" s="88"/>
      <c r="E28" s="88"/>
      <c r="F28" s="88"/>
      <c r="G28" s="88"/>
      <c r="H28" s="88"/>
    </row>
    <row r="29" spans="1:8" x14ac:dyDescent="0.25">
      <c r="B29" s="88"/>
      <c r="C29" s="88"/>
      <c r="D29" s="88"/>
      <c r="E29" s="88"/>
      <c r="F29" s="88"/>
      <c r="G29" s="88"/>
      <c r="H29" s="88"/>
    </row>
    <row r="30" spans="1:8" x14ac:dyDescent="0.25">
      <c r="B30" s="88"/>
      <c r="C30" s="88"/>
      <c r="D30" s="88"/>
      <c r="E30" s="88"/>
      <c r="F30" s="88"/>
      <c r="G30" s="88"/>
      <c r="H30" s="88"/>
    </row>
    <row r="31" spans="1:8" x14ac:dyDescent="0.25">
      <c r="B31" s="88"/>
      <c r="C31" s="88"/>
      <c r="D31" s="88"/>
      <c r="E31" s="88"/>
      <c r="F31" s="88"/>
      <c r="G31" s="88"/>
      <c r="H31" s="88"/>
    </row>
    <row r="32" spans="1:8" x14ac:dyDescent="0.25">
      <c r="B32" s="88"/>
      <c r="C32" s="88"/>
      <c r="D32" s="88"/>
      <c r="E32" s="88"/>
      <c r="F32" s="88"/>
      <c r="G32" s="88"/>
      <c r="H32" s="88"/>
    </row>
    <row r="33" spans="2:8" x14ac:dyDescent="0.25">
      <c r="B33" s="88"/>
      <c r="C33" s="88"/>
      <c r="D33" s="88"/>
      <c r="E33" s="88"/>
      <c r="F33" s="88"/>
      <c r="G33" s="88"/>
      <c r="H33" s="88"/>
    </row>
    <row r="34" spans="2:8" x14ac:dyDescent="0.25">
      <c r="B34" s="88"/>
      <c r="C34" s="88"/>
      <c r="D34" s="88"/>
      <c r="E34" s="88"/>
      <c r="F34" s="88"/>
      <c r="G34" s="88"/>
      <c r="H34" s="88"/>
    </row>
    <row r="35" spans="2:8" x14ac:dyDescent="0.25">
      <c r="B35" s="88"/>
      <c r="C35" s="88"/>
      <c r="D35" s="88"/>
      <c r="E35" s="88"/>
      <c r="F35" s="88"/>
      <c r="G35" s="88"/>
      <c r="H35" s="88"/>
    </row>
    <row r="36" spans="2:8" x14ac:dyDescent="0.25">
      <c r="B36" s="88"/>
      <c r="C36" s="88"/>
      <c r="D36" s="88"/>
      <c r="E36" s="88"/>
      <c r="F36" s="88"/>
      <c r="G36" s="88"/>
      <c r="H36" s="88"/>
    </row>
    <row r="37" spans="2:8" x14ac:dyDescent="0.25">
      <c r="B37" s="88"/>
      <c r="C37" s="88"/>
      <c r="D37" s="88"/>
      <c r="E37" s="88"/>
      <c r="F37" s="88"/>
      <c r="G37" s="88"/>
      <c r="H37" s="88"/>
    </row>
    <row r="38" spans="2:8" x14ac:dyDescent="0.25">
      <c r="B38" s="88"/>
      <c r="C38" s="88"/>
      <c r="D38" s="88"/>
      <c r="E38" s="88"/>
      <c r="F38" s="88"/>
      <c r="G38" s="88"/>
      <c r="H38" s="88"/>
    </row>
    <row r="39" spans="2:8" x14ac:dyDescent="0.25">
      <c r="B39" s="88"/>
      <c r="C39" s="88"/>
      <c r="D39" s="88"/>
      <c r="E39" s="88"/>
      <c r="F39" s="88"/>
      <c r="G39" s="88"/>
      <c r="H39" s="88"/>
    </row>
    <row r="40" spans="2:8" x14ac:dyDescent="0.25">
      <c r="B40" s="88"/>
      <c r="C40" s="88"/>
      <c r="D40" s="88"/>
      <c r="E40" s="88"/>
      <c r="F40" s="88"/>
      <c r="G40" s="88"/>
      <c r="H40" s="88"/>
    </row>
    <row r="41" spans="2:8" x14ac:dyDescent="0.25">
      <c r="B41" s="88"/>
      <c r="C41" s="88"/>
      <c r="D41" s="88"/>
      <c r="E41" s="88"/>
      <c r="F41" s="88"/>
      <c r="G41" s="88"/>
      <c r="H41" s="88"/>
    </row>
    <row r="42" spans="2:8" x14ac:dyDescent="0.25">
      <c r="B42" s="88"/>
      <c r="C42" s="88"/>
      <c r="D42" s="88"/>
      <c r="E42" s="88"/>
      <c r="F42" s="88"/>
      <c r="G42" s="88"/>
      <c r="H42" s="88"/>
    </row>
    <row r="43" spans="2:8" x14ac:dyDescent="0.25">
      <c r="B43" s="88"/>
      <c r="C43" s="88"/>
      <c r="D43" s="88"/>
      <c r="E43" s="88"/>
      <c r="F43" s="88"/>
      <c r="G43" s="88"/>
      <c r="H43" s="88"/>
    </row>
    <row r="44" spans="2:8" x14ac:dyDescent="0.25">
      <c r="B44" s="88"/>
      <c r="C44" s="88"/>
      <c r="D44" s="88"/>
      <c r="E44" s="88"/>
      <c r="F44" s="88"/>
      <c r="G44" s="88"/>
      <c r="H44" s="88"/>
    </row>
    <row r="45" spans="2:8" x14ac:dyDescent="0.25">
      <c r="B45" s="88"/>
      <c r="C45" s="88"/>
      <c r="D45" s="88"/>
      <c r="E45" s="88"/>
      <c r="F45" s="88"/>
      <c r="G45" s="88"/>
      <c r="H45" s="88"/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workbookViewId="0">
      <selection activeCell="F6" sqref="F6"/>
    </sheetView>
  </sheetViews>
  <sheetFormatPr defaultRowHeight="15" x14ac:dyDescent="0.25"/>
  <cols>
    <col min="1" max="1" width="11.7109375" customWidth="1"/>
    <col min="2" max="2" width="16.7109375" customWidth="1"/>
    <col min="3" max="4" width="11.7109375" customWidth="1"/>
    <col min="6" max="6" width="12.7109375" customWidth="1"/>
    <col min="7" max="7" width="35.85546875" customWidth="1"/>
  </cols>
  <sheetData>
    <row r="1" spans="1:7" ht="15.75" x14ac:dyDescent="0.25">
      <c r="A1" s="91" t="s">
        <v>25</v>
      </c>
      <c r="B1" s="92"/>
      <c r="C1" s="92"/>
      <c r="D1" s="92"/>
      <c r="F1" s="93" t="s">
        <v>26</v>
      </c>
      <c r="G1" s="92"/>
    </row>
    <row r="2" spans="1:7" x14ac:dyDescent="0.25">
      <c r="A2" s="6" t="s">
        <v>24</v>
      </c>
      <c r="B2" s="6" t="s">
        <v>32</v>
      </c>
      <c r="C2" s="6" t="s">
        <v>33</v>
      </c>
      <c r="D2" s="6" t="s">
        <v>34</v>
      </c>
      <c r="F2" s="78" t="s">
        <v>27</v>
      </c>
      <c r="G2" s="79" t="s">
        <v>13</v>
      </c>
    </row>
    <row r="3" spans="1:7" x14ac:dyDescent="0.25">
      <c r="A3" s="16">
        <v>2013</v>
      </c>
      <c r="B3" s="16">
        <v>55.817958130415001</v>
      </c>
      <c r="C3" s="16">
        <v>49.847334332446998</v>
      </c>
      <c r="D3" s="16">
        <v>52.334937295644004</v>
      </c>
      <c r="F3" s="78" t="s">
        <v>28</v>
      </c>
      <c r="G3" s="80" t="s">
        <v>66</v>
      </c>
    </row>
    <row r="4" spans="1:7" x14ac:dyDescent="0.25">
      <c r="A4" s="15">
        <v>2013.0833333333301</v>
      </c>
      <c r="B4" s="15">
        <v>54.310075414901</v>
      </c>
      <c r="C4" s="15">
        <v>50.253267372925997</v>
      </c>
      <c r="D4" s="15">
        <v>50.411999272948002</v>
      </c>
      <c r="F4" s="78" t="s">
        <v>30</v>
      </c>
      <c r="G4" s="81"/>
    </row>
    <row r="5" spans="1:7" x14ac:dyDescent="0.25">
      <c r="A5" s="15">
        <v>2013.1666666666699</v>
      </c>
      <c r="B5" s="15">
        <v>54.615634450340998</v>
      </c>
      <c r="C5" s="15">
        <v>48.995972205702998</v>
      </c>
      <c r="D5" s="15">
        <v>51.645560490148</v>
      </c>
    </row>
    <row r="6" spans="1:7" x14ac:dyDescent="0.25">
      <c r="A6" s="15">
        <v>2013.25</v>
      </c>
      <c r="B6" s="15">
        <v>52.054353588039</v>
      </c>
      <c r="C6" s="15">
        <v>48.097447488524999</v>
      </c>
      <c r="D6" s="15">
        <v>50.372339841832002</v>
      </c>
      <c r="F6" s="14" t="str">
        <f>HYPERLINK("#'OVERZICHT'!A1", "Link naar overzicht")</f>
        <v>Link naar overzicht</v>
      </c>
    </row>
    <row r="7" spans="1:7" x14ac:dyDescent="0.25">
      <c r="A7" s="15">
        <v>2013.3333333333301</v>
      </c>
      <c r="B7" s="15">
        <v>52.291663164756002</v>
      </c>
      <c r="C7" s="15">
        <v>49.441625219182001</v>
      </c>
      <c r="D7" s="15">
        <v>49.193773582600997</v>
      </c>
    </row>
    <row r="8" spans="1:7" x14ac:dyDescent="0.25">
      <c r="A8" s="15">
        <v>2013.4166666666699</v>
      </c>
      <c r="B8" s="15">
        <v>51.853370180223997</v>
      </c>
      <c r="C8" s="15">
        <v>48.603845670429003</v>
      </c>
      <c r="D8" s="15">
        <v>48.175874698191997</v>
      </c>
    </row>
    <row r="9" spans="1:7" x14ac:dyDescent="0.25">
      <c r="A9" s="15">
        <v>2013.5</v>
      </c>
      <c r="B9" s="15">
        <v>53.718440374826997</v>
      </c>
      <c r="C9" s="15">
        <v>50.661166355722003</v>
      </c>
      <c r="D9" s="15">
        <v>47.661189360930997</v>
      </c>
    </row>
    <row r="10" spans="1:7" x14ac:dyDescent="0.25">
      <c r="A10" s="15">
        <v>2013.5833333333301</v>
      </c>
      <c r="B10" s="15">
        <v>53.130377434327997</v>
      </c>
      <c r="C10" s="15">
        <v>51.787259575953001</v>
      </c>
      <c r="D10" s="15">
        <v>50.111651369001997</v>
      </c>
    </row>
    <row r="11" spans="1:7" x14ac:dyDescent="0.25">
      <c r="A11" s="15">
        <v>2013.6666666666699</v>
      </c>
      <c r="B11" s="15">
        <v>52.805626455599999</v>
      </c>
      <c r="C11" s="15">
        <v>51.119054438905998</v>
      </c>
      <c r="D11" s="15">
        <v>50.207429402438997</v>
      </c>
    </row>
    <row r="12" spans="1:7" x14ac:dyDescent="0.25">
      <c r="A12" s="15">
        <v>2013.75</v>
      </c>
      <c r="B12" s="15">
        <v>51.757400547419998</v>
      </c>
      <c r="C12" s="15">
        <v>51.671211387831001</v>
      </c>
      <c r="D12" s="15">
        <v>50.940886231632</v>
      </c>
    </row>
    <row r="13" spans="1:7" x14ac:dyDescent="0.25">
      <c r="A13" s="15">
        <v>2013.8333333333301</v>
      </c>
      <c r="B13" s="15">
        <v>54.672075956104997</v>
      </c>
      <c r="C13" s="15">
        <v>52.670689078001999</v>
      </c>
      <c r="D13" s="15">
        <v>50.833604183810998</v>
      </c>
    </row>
    <row r="14" spans="1:7" x14ac:dyDescent="0.25">
      <c r="A14" s="15">
        <v>2013.9166666666699</v>
      </c>
      <c r="B14" s="15">
        <v>54.978455493002002</v>
      </c>
      <c r="C14" s="15">
        <v>54.297035330322998</v>
      </c>
      <c r="D14" s="15">
        <v>50.463399431844998</v>
      </c>
    </row>
    <row r="15" spans="1:7" x14ac:dyDescent="0.25">
      <c r="A15" s="15">
        <v>2014</v>
      </c>
      <c r="B15" s="15">
        <v>53.734670609897002</v>
      </c>
      <c r="C15" s="15">
        <v>56.524327577538003</v>
      </c>
      <c r="D15" s="15">
        <v>49.514360172072003</v>
      </c>
    </row>
    <row r="16" spans="1:7" x14ac:dyDescent="0.25">
      <c r="A16" s="15">
        <v>2014.0833333333301</v>
      </c>
      <c r="B16" s="15">
        <v>57.106170992284</v>
      </c>
      <c r="C16" s="15">
        <v>54.776820654397</v>
      </c>
      <c r="D16" s="15">
        <v>48.472435371251997</v>
      </c>
    </row>
    <row r="17" spans="1:4" x14ac:dyDescent="0.25">
      <c r="A17" s="15">
        <v>2014.1666666666699</v>
      </c>
      <c r="B17" s="15">
        <v>55.504177760620003</v>
      </c>
      <c r="C17" s="15">
        <v>53.723147841959999</v>
      </c>
      <c r="D17" s="15">
        <v>48.002830434977</v>
      </c>
    </row>
    <row r="18" spans="1:4" x14ac:dyDescent="0.25">
      <c r="A18" s="15">
        <v>2014.25</v>
      </c>
      <c r="B18" s="15">
        <v>55.394812987165999</v>
      </c>
      <c r="C18" s="15">
        <v>54.095868249426999</v>
      </c>
      <c r="D18" s="15">
        <v>48.087146588803002</v>
      </c>
    </row>
    <row r="19" spans="1:4" x14ac:dyDescent="0.25">
      <c r="A19" s="15">
        <v>2014.3333333333301</v>
      </c>
      <c r="B19" s="15">
        <v>56.414385998843002</v>
      </c>
      <c r="C19" s="15">
        <v>52.323339770155002</v>
      </c>
      <c r="D19" s="15">
        <v>49.439523131815001</v>
      </c>
    </row>
    <row r="20" spans="1:4" x14ac:dyDescent="0.25">
      <c r="A20" s="15">
        <v>2014.4166666666699</v>
      </c>
      <c r="B20" s="15">
        <v>57.343157251021999</v>
      </c>
      <c r="C20" s="15">
        <v>52.042774290544003</v>
      </c>
      <c r="D20" s="15">
        <v>50.706495740232</v>
      </c>
    </row>
    <row r="21" spans="1:4" x14ac:dyDescent="0.25">
      <c r="A21" s="15">
        <v>2014.5</v>
      </c>
      <c r="B21" s="15">
        <v>55.824510820333998</v>
      </c>
      <c r="C21" s="15">
        <v>52.430100181961997</v>
      </c>
      <c r="D21" s="15">
        <v>51.702339940900998</v>
      </c>
    </row>
    <row r="22" spans="1:4" x14ac:dyDescent="0.25">
      <c r="A22" s="15">
        <v>2014.5833333333301</v>
      </c>
      <c r="B22" s="15">
        <v>57.878448503115997</v>
      </c>
      <c r="C22" s="15">
        <v>51.405214659374998</v>
      </c>
      <c r="D22" s="15">
        <v>50.206910555279997</v>
      </c>
    </row>
    <row r="23" spans="1:4" x14ac:dyDescent="0.25">
      <c r="A23" s="15">
        <v>2014.6666666666699</v>
      </c>
      <c r="B23" s="15">
        <v>57.508603269455001</v>
      </c>
      <c r="C23" s="15">
        <v>49.938765063062</v>
      </c>
      <c r="D23" s="15">
        <v>50.198084882026997</v>
      </c>
    </row>
    <row r="24" spans="1:4" x14ac:dyDescent="0.25">
      <c r="A24" s="15">
        <v>2014.75</v>
      </c>
      <c r="B24" s="15">
        <v>55.872307003850999</v>
      </c>
      <c r="C24" s="15">
        <v>51.425020366990999</v>
      </c>
      <c r="D24" s="15">
        <v>50.428465526170001</v>
      </c>
    </row>
    <row r="25" spans="1:4" x14ac:dyDescent="0.25">
      <c r="A25" s="15">
        <v>2014.8333333333301</v>
      </c>
      <c r="B25" s="15">
        <v>54.846479837312003</v>
      </c>
      <c r="C25" s="15">
        <v>49.503478199147999</v>
      </c>
      <c r="D25" s="15">
        <v>49.998816079405998</v>
      </c>
    </row>
    <row r="26" spans="1:4" x14ac:dyDescent="0.25">
      <c r="A26" s="15">
        <v>2014.9166666666599</v>
      </c>
      <c r="B26" s="15">
        <v>53.900942954050002</v>
      </c>
      <c r="C26" s="15">
        <v>51.209658813642001</v>
      </c>
      <c r="D26" s="15">
        <v>49.648484344110003</v>
      </c>
    </row>
    <row r="27" spans="1:4" x14ac:dyDescent="0.25">
      <c r="A27" s="15">
        <v>2015</v>
      </c>
      <c r="B27" s="15">
        <v>53.927478282106001</v>
      </c>
      <c r="C27" s="15">
        <v>50.893578449711001</v>
      </c>
      <c r="D27" s="15">
        <v>49.745468441143998</v>
      </c>
    </row>
    <row r="28" spans="1:4" x14ac:dyDescent="0.25">
      <c r="A28" s="15">
        <v>2015.0833333333301</v>
      </c>
      <c r="B28" s="15">
        <v>55.056608184151003</v>
      </c>
      <c r="C28" s="15">
        <v>51.057990712963999</v>
      </c>
      <c r="D28" s="15">
        <v>50.675717984896004</v>
      </c>
    </row>
    <row r="29" spans="1:4" x14ac:dyDescent="0.25">
      <c r="A29" s="15">
        <v>2015.1666666666599</v>
      </c>
      <c r="B29" s="15">
        <v>55.702812809290997</v>
      </c>
      <c r="C29" s="15">
        <v>52.795858682618999</v>
      </c>
      <c r="D29" s="15">
        <v>49.619520253110998</v>
      </c>
    </row>
    <row r="30" spans="1:4" x14ac:dyDescent="0.25">
      <c r="A30" s="15">
        <v>2015.25</v>
      </c>
      <c r="B30" s="15">
        <v>54.082326006080997</v>
      </c>
      <c r="C30" s="15">
        <v>52.149972267724003</v>
      </c>
      <c r="D30" s="15">
        <v>48.903646204123</v>
      </c>
    </row>
    <row r="31" spans="1:4" x14ac:dyDescent="0.25">
      <c r="A31" s="15">
        <v>2015.3333333333301</v>
      </c>
      <c r="B31" s="15">
        <v>53.965977648970998</v>
      </c>
      <c r="C31" s="15">
        <v>51.085507940538001</v>
      </c>
      <c r="D31" s="15">
        <v>49.233100583499002</v>
      </c>
    </row>
    <row r="32" spans="1:4" x14ac:dyDescent="0.25">
      <c r="A32" s="15">
        <v>2015.4166666666599</v>
      </c>
      <c r="B32" s="15">
        <v>53.580576139285</v>
      </c>
      <c r="C32" s="15">
        <v>51.852579308503003</v>
      </c>
      <c r="D32" s="15">
        <v>49.431556463558003</v>
      </c>
    </row>
    <row r="33" spans="1:4" x14ac:dyDescent="0.25">
      <c r="A33" s="15">
        <v>2015.5</v>
      </c>
      <c r="B33" s="15">
        <v>53.803567234124998</v>
      </c>
      <c r="C33" s="15">
        <v>51.830629475175002</v>
      </c>
      <c r="D33" s="15">
        <v>47.834306287639002</v>
      </c>
    </row>
    <row r="34" spans="1:4" x14ac:dyDescent="0.25">
      <c r="A34" s="15">
        <v>2015.5833333333301</v>
      </c>
      <c r="B34" s="15">
        <v>52.967581745094002</v>
      </c>
      <c r="C34" s="15">
        <v>53.266093474481998</v>
      </c>
      <c r="D34" s="15">
        <v>47.275931272008002</v>
      </c>
    </row>
    <row r="35" spans="1:4" x14ac:dyDescent="0.25">
      <c r="A35" s="15">
        <v>2015.6666666666599</v>
      </c>
      <c r="B35" s="15">
        <v>53.097497283406</v>
      </c>
      <c r="C35" s="15">
        <v>52.289635183427002</v>
      </c>
      <c r="D35" s="15">
        <v>47.171857153879998</v>
      </c>
    </row>
    <row r="36" spans="1:4" x14ac:dyDescent="0.25">
      <c r="A36" s="15">
        <v>2015.75</v>
      </c>
      <c r="B36" s="15">
        <v>54.144482701877003</v>
      </c>
      <c r="C36" s="15">
        <v>52.134370019126003</v>
      </c>
      <c r="D36" s="15">
        <v>48.283490335163002</v>
      </c>
    </row>
    <row r="37" spans="1:4" x14ac:dyDescent="0.25">
      <c r="A37" s="15">
        <v>2015.8333333333301</v>
      </c>
      <c r="B37" s="15">
        <v>52.769545452883001</v>
      </c>
      <c r="C37" s="15">
        <v>52.922849677772</v>
      </c>
      <c r="D37" s="15">
        <v>48.573395653843001</v>
      </c>
    </row>
    <row r="38" spans="1:4" x14ac:dyDescent="0.25">
      <c r="A38" s="15">
        <v>2015.9166666666599</v>
      </c>
      <c r="B38" s="15">
        <v>51.225370787806</v>
      </c>
      <c r="C38" s="15">
        <v>53.162466541321997</v>
      </c>
      <c r="D38" s="15">
        <v>48.247331121651001</v>
      </c>
    </row>
    <row r="39" spans="1:4" x14ac:dyDescent="0.25">
      <c r="A39" s="15">
        <v>2016</v>
      </c>
      <c r="B39" s="15">
        <v>52.436561810832998</v>
      </c>
      <c r="C39" s="15">
        <v>52.328287475822002</v>
      </c>
      <c r="D39" s="15">
        <v>48.381130818458999</v>
      </c>
    </row>
    <row r="40" spans="1:4" x14ac:dyDescent="0.25">
      <c r="A40" s="15">
        <v>2016.0833333333301</v>
      </c>
      <c r="B40" s="15">
        <v>51.319282039538997</v>
      </c>
      <c r="C40" s="15">
        <v>50.528793619601998</v>
      </c>
      <c r="D40" s="15">
        <v>47.953230942672</v>
      </c>
    </row>
    <row r="41" spans="1:4" x14ac:dyDescent="0.25">
      <c r="A41" s="15">
        <v>2016.1666666666599</v>
      </c>
      <c r="B41" s="15">
        <v>51.460260181305998</v>
      </c>
      <c r="C41" s="15">
        <v>50.700344263125999</v>
      </c>
      <c r="D41" s="15">
        <v>49.717726611601996</v>
      </c>
    </row>
    <row r="42" spans="1:4" x14ac:dyDescent="0.25">
      <c r="A42" s="15">
        <v>2016.25</v>
      </c>
      <c r="B42" s="15">
        <v>50.825188406263997</v>
      </c>
      <c r="C42" s="15">
        <v>51.794875338501001</v>
      </c>
      <c r="D42" s="15">
        <v>49.375744206322999</v>
      </c>
    </row>
    <row r="43" spans="1:4" x14ac:dyDescent="0.25">
      <c r="A43" s="15">
        <v>2016.3333333333301</v>
      </c>
      <c r="B43" s="15">
        <v>50.717635780858998</v>
      </c>
      <c r="C43" s="15">
        <v>52.062035869504001</v>
      </c>
      <c r="D43" s="15">
        <v>49.2</v>
      </c>
    </row>
    <row r="44" spans="1:4" x14ac:dyDescent="0.25">
      <c r="A44" s="15">
        <v>2016.4166666666599</v>
      </c>
      <c r="B44" s="15">
        <v>51.3</v>
      </c>
      <c r="C44" s="15">
        <v>54.5</v>
      </c>
      <c r="D44" s="15">
        <v>48.6</v>
      </c>
    </row>
    <row r="45" spans="1:4" x14ac:dyDescent="0.25">
      <c r="A45" s="15">
        <v>2016.5</v>
      </c>
      <c r="B45" s="15">
        <v>52.9</v>
      </c>
      <c r="C45" s="15">
        <v>53.8</v>
      </c>
      <c r="D45" s="15">
        <v>50.6</v>
      </c>
    </row>
    <row r="46" spans="1:4" x14ac:dyDescent="0.25">
      <c r="A46" s="15">
        <v>2016.5833333333301</v>
      </c>
      <c r="B46" s="15">
        <v>52</v>
      </c>
      <c r="C46" s="15">
        <v>53.6</v>
      </c>
      <c r="D46" s="15">
        <v>50</v>
      </c>
    </row>
    <row r="47" spans="1:4" x14ac:dyDescent="0.25">
      <c r="A47" s="15">
        <v>2016.6666666666599</v>
      </c>
      <c r="B47" s="15">
        <v>51.5</v>
      </c>
      <c r="C47" s="15">
        <v>54.3</v>
      </c>
      <c r="D47" s="15">
        <v>50.1</v>
      </c>
    </row>
    <row r="48" spans="1:4" x14ac:dyDescent="0.25">
      <c r="A48" s="15">
        <v>2016.75</v>
      </c>
      <c r="B48" s="15">
        <v>53.4</v>
      </c>
      <c r="C48" s="15">
        <v>55</v>
      </c>
      <c r="D48" s="15">
        <v>51.2</v>
      </c>
    </row>
    <row r="49" spans="1:4" x14ac:dyDescent="0.25">
      <c r="A49" s="15">
        <v>2016.8333333333301</v>
      </c>
      <c r="B49" s="15">
        <v>54.1</v>
      </c>
      <c r="C49" s="15">
        <v>54.3</v>
      </c>
      <c r="D49" s="15">
        <v>50.9</v>
      </c>
    </row>
    <row r="50" spans="1:4" x14ac:dyDescent="0.25">
      <c r="A50" s="15">
        <v>2016.9166666666599</v>
      </c>
      <c r="B50" s="15">
        <v>54.3</v>
      </c>
      <c r="C50" s="15">
        <v>55.6</v>
      </c>
      <c r="D50" s="15">
        <v>51.9</v>
      </c>
    </row>
    <row r="51" spans="1:4" x14ac:dyDescent="0.25">
      <c r="A51" s="15">
        <v>2017</v>
      </c>
      <c r="B51" s="15">
        <v>55</v>
      </c>
      <c r="C51" s="15">
        <v>56.4</v>
      </c>
      <c r="D51" s="15">
        <v>51</v>
      </c>
    </row>
    <row r="52" spans="1:4" x14ac:dyDescent="0.25">
      <c r="A52" s="15">
        <v>2017.0833333333301</v>
      </c>
      <c r="B52" s="15">
        <v>54.2</v>
      </c>
      <c r="C52" s="15">
        <v>56.8</v>
      </c>
      <c r="D52" s="15">
        <v>51.7</v>
      </c>
    </row>
    <row r="53" spans="1:4" x14ac:dyDescent="0.25">
      <c r="A53" s="15">
        <v>2017.1666666666599</v>
      </c>
      <c r="B53" s="15">
        <v>53.3</v>
      </c>
      <c r="C53" s="15">
        <v>58.3</v>
      </c>
      <c r="D53" s="15">
        <v>51.2</v>
      </c>
    </row>
    <row r="54" spans="1:4" x14ac:dyDescent="0.25">
      <c r="A54" s="15">
        <v>2017.25</v>
      </c>
      <c r="B54" s="15">
        <v>52.8</v>
      </c>
      <c r="C54" s="15">
        <v>58.2</v>
      </c>
      <c r="D54" s="15">
        <v>50.3</v>
      </c>
    </row>
    <row r="55" spans="1:4" x14ac:dyDescent="0.25">
      <c r="A55" s="15">
        <v>2017.3333333333301</v>
      </c>
      <c r="B55" s="15">
        <v>52.7</v>
      </c>
      <c r="C55" s="15">
        <v>59.5</v>
      </c>
      <c r="D55" s="15">
        <v>49.6</v>
      </c>
    </row>
    <row r="56" spans="1:4" x14ac:dyDescent="0.25">
      <c r="A56" s="15">
        <v>2017.4166666666599</v>
      </c>
      <c r="B56" s="15">
        <v>52</v>
      </c>
      <c r="C56" s="15">
        <v>59.6</v>
      </c>
      <c r="D56" s="15">
        <v>50.4</v>
      </c>
    </row>
    <row r="57" spans="1:4" x14ac:dyDescent="0.25">
      <c r="A57" s="15">
        <v>2017.5</v>
      </c>
      <c r="B57" s="15">
        <v>53.3</v>
      </c>
      <c r="C57" s="15">
        <v>58.1</v>
      </c>
      <c r="D57" s="15">
        <v>51.1</v>
      </c>
    </row>
    <row r="58" spans="1:4" x14ac:dyDescent="0.25">
      <c r="A58" s="15">
        <v>2017.5833333333301</v>
      </c>
      <c r="B58" s="15">
        <v>52.8</v>
      </c>
      <c r="C58" s="15">
        <v>59.3</v>
      </c>
      <c r="D58" s="15">
        <v>51.6</v>
      </c>
    </row>
    <row r="59" spans="1:4" x14ac:dyDescent="0.25">
      <c r="A59" s="15">
        <v>2017.6666666666599</v>
      </c>
      <c r="B59" s="15">
        <v>53.1</v>
      </c>
      <c r="C59" s="15">
        <v>60.6</v>
      </c>
      <c r="D59" s="15">
        <v>51</v>
      </c>
    </row>
    <row r="60" spans="1:4" x14ac:dyDescent="0.25">
      <c r="A60" s="15">
        <v>2017.75</v>
      </c>
      <c r="B60" s="15">
        <v>54.6</v>
      </c>
      <c r="C60" s="15">
        <v>60.6</v>
      </c>
      <c r="D60" s="15">
        <v>51</v>
      </c>
    </row>
    <row r="61" spans="1:4" x14ac:dyDescent="0.25">
      <c r="A61" s="15">
        <v>2017.8333333333301</v>
      </c>
      <c r="B61" s="15">
        <v>53.9</v>
      </c>
      <c r="C61" s="15">
        <v>62.5</v>
      </c>
      <c r="D61" s="15">
        <v>50.8</v>
      </c>
    </row>
    <row r="62" spans="1:4" x14ac:dyDescent="0.25">
      <c r="A62" s="15">
        <v>2017.9166666666599</v>
      </c>
      <c r="B62" s="15">
        <v>55.1</v>
      </c>
      <c r="C62" s="15">
        <v>63.3</v>
      </c>
      <c r="D62" s="15">
        <v>51.5</v>
      </c>
    </row>
    <row r="63" spans="1:4" x14ac:dyDescent="0.25">
      <c r="A63" s="15">
        <v>2018</v>
      </c>
      <c r="B63" s="15">
        <v>55.5</v>
      </c>
      <c r="C63" s="15">
        <v>61.1</v>
      </c>
      <c r="D63" s="15">
        <v>51.5</v>
      </c>
    </row>
    <row r="64" spans="1:4" x14ac:dyDescent="0.25">
      <c r="A64" s="15">
        <v>2018.0833333333301</v>
      </c>
      <c r="B64" s="15">
        <v>55.3</v>
      </c>
      <c r="C64" s="15">
        <v>60.6</v>
      </c>
      <c r="D64" s="15">
        <v>51.6</v>
      </c>
    </row>
    <row r="65" spans="1:4" x14ac:dyDescent="0.25">
      <c r="A65" s="15">
        <v>2018.1666666666599</v>
      </c>
      <c r="B65" s="15">
        <v>55.6</v>
      </c>
      <c r="C65" s="15">
        <v>58.2</v>
      </c>
      <c r="D65" s="15">
        <v>51</v>
      </c>
    </row>
    <row r="66" spans="1:4" x14ac:dyDescent="0.25">
      <c r="A66" s="15">
        <v>2018.25</v>
      </c>
      <c r="B66" s="15">
        <v>56.5</v>
      </c>
      <c r="C66" s="15">
        <v>58.1</v>
      </c>
      <c r="D66" s="15">
        <v>51.1</v>
      </c>
    </row>
    <row r="67" spans="1:4" x14ac:dyDescent="0.25">
      <c r="A67" s="15">
        <v>2018.3333333333301</v>
      </c>
      <c r="B67" s="15">
        <v>56.4</v>
      </c>
      <c r="C67" s="15">
        <v>56.9</v>
      </c>
      <c r="D67" s="15">
        <v>51.1</v>
      </c>
    </row>
    <row r="68" spans="1:4" x14ac:dyDescent="0.25">
      <c r="A68" s="15">
        <v>2018.4166666666599</v>
      </c>
      <c r="B68" s="15">
        <v>55.4</v>
      </c>
      <c r="C68" s="15">
        <v>55.9</v>
      </c>
      <c r="D68" s="15">
        <v>51</v>
      </c>
    </row>
    <row r="69" spans="1:4" x14ac:dyDescent="0.25">
      <c r="A69" s="15">
        <v>2018.49999999999</v>
      </c>
      <c r="B69" s="15">
        <v>55.3</v>
      </c>
      <c r="C69" s="15">
        <v>56.9</v>
      </c>
      <c r="D69" s="15">
        <v>50.8</v>
      </c>
    </row>
    <row r="70" spans="1:4" x14ac:dyDescent="0.25">
      <c r="A70" s="15">
        <v>2018.5833333333301</v>
      </c>
      <c r="B70" s="15">
        <v>54.7</v>
      </c>
      <c r="C70" s="15">
        <v>55.9</v>
      </c>
      <c r="D70" s="15">
        <v>50.6</v>
      </c>
    </row>
    <row r="71" spans="1:4" x14ac:dyDescent="0.25">
      <c r="A71" s="15">
        <v>2018.6666666666599</v>
      </c>
      <c r="B71" s="15">
        <v>55.6</v>
      </c>
      <c r="C71" s="15">
        <v>53.7</v>
      </c>
      <c r="D71" s="15">
        <v>50</v>
      </c>
    </row>
    <row r="72" spans="1:4" x14ac:dyDescent="0.25">
      <c r="A72" s="15">
        <v>2018.74999999999</v>
      </c>
      <c r="B72" s="15">
        <v>55.7</v>
      </c>
      <c r="C72" s="15">
        <v>52.2</v>
      </c>
      <c r="D72" s="15">
        <v>50.1</v>
      </c>
    </row>
    <row r="73" spans="1:4" x14ac:dyDescent="0.25">
      <c r="A73" s="15">
        <v>2018.8333333333301</v>
      </c>
      <c r="B73" s="15">
        <v>55.3</v>
      </c>
      <c r="C73" s="15">
        <v>51.8</v>
      </c>
      <c r="D73" s="15">
        <v>50.2</v>
      </c>
    </row>
    <row r="74" spans="1:4" x14ac:dyDescent="0.25">
      <c r="A74" s="15">
        <v>2018.9166666666599</v>
      </c>
      <c r="B74" s="15">
        <v>53.8</v>
      </c>
      <c r="C74" s="15">
        <v>51.5</v>
      </c>
      <c r="D74" s="15">
        <v>49.7</v>
      </c>
    </row>
    <row r="75" spans="1:4" x14ac:dyDescent="0.25">
      <c r="A75" s="15">
        <v>2018.99999999999</v>
      </c>
      <c r="B75" s="15">
        <v>54.9</v>
      </c>
      <c r="C75" s="15">
        <v>49.7</v>
      </c>
      <c r="D75" s="15">
        <v>48.3</v>
      </c>
    </row>
    <row r="76" spans="1:4" x14ac:dyDescent="0.25">
      <c r="A76" s="15">
        <v>2019.0833333333301</v>
      </c>
      <c r="B76" s="15">
        <v>53</v>
      </c>
      <c r="C76" s="15">
        <v>47.6</v>
      </c>
      <c r="D76" s="15">
        <v>49.9</v>
      </c>
    </row>
    <row r="77" spans="1:4" x14ac:dyDescent="0.25">
      <c r="A77" s="15">
        <v>2019.1666666666599</v>
      </c>
      <c r="B77" s="15">
        <v>52.4</v>
      </c>
      <c r="C77" s="15">
        <v>44.1</v>
      </c>
      <c r="D77" s="15">
        <v>50.8</v>
      </c>
    </row>
    <row r="78" spans="1:4" x14ac:dyDescent="0.25">
      <c r="A78" s="15">
        <v>2019.24999999999</v>
      </c>
      <c r="B78" s="15">
        <v>52.6</v>
      </c>
      <c r="C78" s="15">
        <v>44.4</v>
      </c>
      <c r="D78" s="15">
        <v>50.2</v>
      </c>
    </row>
    <row r="79" spans="1:4" x14ac:dyDescent="0.25">
      <c r="A79" s="17">
        <v>2019.3333333333301</v>
      </c>
      <c r="B79" s="17">
        <v>50.6</v>
      </c>
      <c r="C79" s="17">
        <v>44.3</v>
      </c>
      <c r="D79" s="17">
        <v>50.2</v>
      </c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E6" sqref="E6"/>
    </sheetView>
  </sheetViews>
  <sheetFormatPr defaultRowHeight="15" x14ac:dyDescent="0.25"/>
  <cols>
    <col min="1" max="1" width="10.7109375" customWidth="1"/>
    <col min="2" max="2" width="37.7109375" customWidth="1"/>
    <col min="3" max="3" width="58.7109375" customWidth="1"/>
    <col min="5" max="5" width="12.7109375" customWidth="1"/>
    <col min="6" max="6" width="38.28515625" customWidth="1"/>
  </cols>
  <sheetData>
    <row r="1" spans="1:6" ht="15.75" x14ac:dyDescent="0.25">
      <c r="A1" s="91" t="s">
        <v>25</v>
      </c>
      <c r="B1" s="92"/>
      <c r="C1" s="92"/>
      <c r="E1" s="93" t="s">
        <v>26</v>
      </c>
      <c r="F1" s="92"/>
    </row>
    <row r="2" spans="1:6" x14ac:dyDescent="0.25">
      <c r="A2" s="6" t="s">
        <v>24</v>
      </c>
      <c r="B2" s="6" t="s">
        <v>36</v>
      </c>
      <c r="C2" s="6" t="s">
        <v>37</v>
      </c>
      <c r="E2" s="78" t="s">
        <v>27</v>
      </c>
      <c r="F2" s="79" t="s">
        <v>14</v>
      </c>
    </row>
    <row r="3" spans="1:6" x14ac:dyDescent="0.25">
      <c r="A3" s="19">
        <v>1980</v>
      </c>
      <c r="B3" s="19">
        <v>33.674304415006901</v>
      </c>
      <c r="C3" s="19"/>
      <c r="E3" s="78" t="s">
        <v>28</v>
      </c>
      <c r="F3" s="80" t="s">
        <v>71</v>
      </c>
    </row>
    <row r="4" spans="1:6" x14ac:dyDescent="0.25">
      <c r="A4" s="18">
        <v>1981</v>
      </c>
      <c r="B4" s="18">
        <v>30.790441399489101</v>
      </c>
      <c r="C4" s="18"/>
      <c r="E4" s="78" t="s">
        <v>30</v>
      </c>
      <c r="F4" s="81"/>
    </row>
    <row r="5" spans="1:6" x14ac:dyDescent="0.25">
      <c r="A5" s="18">
        <v>1982</v>
      </c>
      <c r="B5" s="18">
        <v>27.006634043206599</v>
      </c>
      <c r="C5" s="18"/>
    </row>
    <row r="6" spans="1:6" x14ac:dyDescent="0.25">
      <c r="A6" s="18">
        <v>1983</v>
      </c>
      <c r="B6" s="18">
        <v>33.471218828984199</v>
      </c>
      <c r="C6" s="18"/>
      <c r="E6" s="14" t="str">
        <f>HYPERLINK("#'OVERZICHT'!A1", "Link naar overzicht")</f>
        <v>Link naar overzicht</v>
      </c>
    </row>
    <row r="7" spans="1:6" x14ac:dyDescent="0.25">
      <c r="A7" s="18">
        <v>1984</v>
      </c>
      <c r="B7" s="18">
        <v>32.2301619514853</v>
      </c>
      <c r="C7" s="18"/>
    </row>
    <row r="8" spans="1:6" x14ac:dyDescent="0.25">
      <c r="A8" s="18">
        <v>1985</v>
      </c>
      <c r="B8" s="18">
        <v>31.044217459887602</v>
      </c>
      <c r="C8" s="18"/>
    </row>
    <row r="9" spans="1:6" x14ac:dyDescent="0.25">
      <c r="A9" s="18">
        <v>1986</v>
      </c>
      <c r="B9" s="18">
        <v>39.143500107174802</v>
      </c>
      <c r="C9" s="18"/>
    </row>
    <row r="10" spans="1:6" x14ac:dyDescent="0.25">
      <c r="A10" s="18">
        <v>1987</v>
      </c>
      <c r="B10" s="18">
        <v>34.426742615617599</v>
      </c>
      <c r="C10" s="18"/>
    </row>
    <row r="11" spans="1:6" x14ac:dyDescent="0.25">
      <c r="A11" s="18">
        <v>1988</v>
      </c>
      <c r="B11" s="18">
        <v>25.911858788453301</v>
      </c>
      <c r="C11" s="18"/>
    </row>
    <row r="12" spans="1:6" x14ac:dyDescent="0.25">
      <c r="A12" s="18">
        <v>1989</v>
      </c>
      <c r="B12" s="18">
        <v>26.533677778687601</v>
      </c>
      <c r="C12" s="18"/>
    </row>
    <row r="13" spans="1:6" x14ac:dyDescent="0.25">
      <c r="A13" s="18">
        <v>1990</v>
      </c>
      <c r="B13" s="18">
        <v>25.4489966205686</v>
      </c>
      <c r="C13" s="18"/>
    </row>
    <row r="14" spans="1:6" x14ac:dyDescent="0.25">
      <c r="A14" s="18">
        <v>1991</v>
      </c>
      <c r="B14" s="18">
        <v>23.739432356239401</v>
      </c>
      <c r="C14" s="18"/>
    </row>
    <row r="15" spans="1:6" x14ac:dyDescent="0.25">
      <c r="A15" s="18">
        <v>1992</v>
      </c>
      <c r="B15" s="18">
        <v>23.503431959937299</v>
      </c>
      <c r="C15" s="18"/>
    </row>
    <row r="16" spans="1:6" x14ac:dyDescent="0.25">
      <c r="A16" s="18">
        <v>1993</v>
      </c>
      <c r="B16" s="18">
        <v>23.469749217191399</v>
      </c>
      <c r="C16" s="18"/>
    </row>
    <row r="17" spans="1:3" x14ac:dyDescent="0.25">
      <c r="A17" s="18">
        <v>1994</v>
      </c>
      <c r="B17" s="18">
        <v>19.617659495600702</v>
      </c>
      <c r="C17" s="18"/>
    </row>
    <row r="18" spans="1:3" x14ac:dyDescent="0.25">
      <c r="A18" s="18">
        <v>1995</v>
      </c>
      <c r="B18" s="18">
        <v>16.399986157359901</v>
      </c>
      <c r="C18" s="18"/>
    </row>
    <row r="19" spans="1:3" x14ac:dyDescent="0.25">
      <c r="A19" s="18">
        <v>1996</v>
      </c>
      <c r="B19" s="18">
        <v>15.3593354959559</v>
      </c>
      <c r="C19" s="18"/>
    </row>
    <row r="20" spans="1:3" x14ac:dyDescent="0.25">
      <c r="A20" s="18">
        <v>1997</v>
      </c>
      <c r="B20" s="18">
        <v>14.971950810800299</v>
      </c>
      <c r="C20" s="18"/>
    </row>
    <row r="21" spans="1:3" x14ac:dyDescent="0.25">
      <c r="A21" s="18">
        <v>1998</v>
      </c>
      <c r="B21" s="18">
        <v>13.0422455183816</v>
      </c>
      <c r="C21" s="18"/>
    </row>
    <row r="22" spans="1:3" x14ac:dyDescent="0.25">
      <c r="A22" s="18">
        <v>1999</v>
      </c>
      <c r="B22" s="18">
        <v>11.9838239270751</v>
      </c>
      <c r="C22" s="18"/>
    </row>
    <row r="23" spans="1:3" x14ac:dyDescent="0.25">
      <c r="A23" s="18">
        <v>2000</v>
      </c>
      <c r="B23" s="18">
        <v>10.9239154659075</v>
      </c>
      <c r="C23" s="18"/>
    </row>
    <row r="24" spans="1:3" x14ac:dyDescent="0.25">
      <c r="A24" s="18">
        <v>2001</v>
      </c>
      <c r="B24" s="18">
        <v>8.0630874270616797</v>
      </c>
      <c r="C24" s="18"/>
    </row>
    <row r="25" spans="1:3" x14ac:dyDescent="0.25">
      <c r="A25" s="18">
        <v>2002</v>
      </c>
      <c r="B25" s="18">
        <v>5.9420779380416704</v>
      </c>
      <c r="C25" s="18"/>
    </row>
    <row r="26" spans="1:3" x14ac:dyDescent="0.25">
      <c r="A26" s="18">
        <v>2003</v>
      </c>
      <c r="B26" s="18">
        <v>5.3217485792448098</v>
      </c>
      <c r="C26" s="18"/>
    </row>
    <row r="27" spans="1:3" x14ac:dyDescent="0.25">
      <c r="A27" s="18">
        <v>2004</v>
      </c>
      <c r="B27" s="18">
        <v>5.4778115035277697</v>
      </c>
      <c r="C27" s="18"/>
    </row>
    <row r="28" spans="1:3" x14ac:dyDescent="0.25">
      <c r="A28" s="18">
        <v>2005</v>
      </c>
      <c r="B28" s="18">
        <v>4.2861679237271701</v>
      </c>
      <c r="C28" s="18"/>
    </row>
    <row r="29" spans="1:3" x14ac:dyDescent="0.25">
      <c r="A29" s="18">
        <v>2006</v>
      </c>
      <c r="B29" s="18">
        <v>4.9056114056262903</v>
      </c>
      <c r="C29" s="18"/>
    </row>
    <row r="30" spans="1:3" x14ac:dyDescent="0.25">
      <c r="A30" s="18">
        <v>2007</v>
      </c>
      <c r="B30" s="18">
        <v>5.4251744241464204</v>
      </c>
      <c r="C30" s="18"/>
    </row>
    <row r="31" spans="1:3" x14ac:dyDescent="0.25">
      <c r="A31" s="18">
        <v>2008</v>
      </c>
      <c r="B31" s="18">
        <v>6.30164332002688</v>
      </c>
      <c r="C31" s="18"/>
    </row>
    <row r="32" spans="1:3" x14ac:dyDescent="0.25">
      <c r="A32" s="18">
        <v>2009</v>
      </c>
      <c r="B32" s="18">
        <v>4.8019548042586901</v>
      </c>
      <c r="C32" s="18"/>
    </row>
    <row r="33" spans="1:3" x14ac:dyDescent="0.25">
      <c r="A33" s="18">
        <v>2010</v>
      </c>
      <c r="B33" s="18">
        <v>5.8350683805740404</v>
      </c>
      <c r="C33" s="18"/>
    </row>
    <row r="34" spans="1:3" x14ac:dyDescent="0.25">
      <c r="A34" s="18">
        <v>2011</v>
      </c>
      <c r="B34" s="18">
        <v>6.3380599279646104</v>
      </c>
      <c r="C34" s="18"/>
    </row>
    <row r="35" spans="1:3" x14ac:dyDescent="0.25">
      <c r="A35" s="18">
        <v>2012</v>
      </c>
      <c r="B35" s="18">
        <v>6.5894681002726303</v>
      </c>
      <c r="C35" s="18"/>
    </row>
    <row r="36" spans="1:3" x14ac:dyDescent="0.25">
      <c r="A36" s="18">
        <v>2013</v>
      </c>
      <c r="B36" s="18">
        <v>5.2704111050438804</v>
      </c>
      <c r="C36" s="18"/>
    </row>
    <row r="37" spans="1:3" x14ac:dyDescent="0.25">
      <c r="A37" s="18">
        <v>2014</v>
      </c>
      <c r="B37" s="18">
        <v>6.3097389723729904</v>
      </c>
      <c r="C37" s="18"/>
    </row>
    <row r="38" spans="1:3" x14ac:dyDescent="0.25">
      <c r="A38" s="18">
        <v>2015</v>
      </c>
      <c r="B38" s="18">
        <v>6.3406416802211902</v>
      </c>
      <c r="C38" s="18"/>
    </row>
    <row r="39" spans="1:3" x14ac:dyDescent="0.25">
      <c r="A39" s="18">
        <v>2016</v>
      </c>
      <c r="B39" s="18">
        <v>7.4863689512583802</v>
      </c>
      <c r="C39" s="18"/>
    </row>
    <row r="40" spans="1:3" x14ac:dyDescent="0.25">
      <c r="A40" s="18">
        <v>2017</v>
      </c>
      <c r="B40" s="18">
        <v>8.0923063056686608</v>
      </c>
      <c r="C40" s="18"/>
    </row>
    <row r="41" spans="1:3" x14ac:dyDescent="0.25">
      <c r="A41" s="18">
        <v>2018</v>
      </c>
      <c r="B41" s="18">
        <v>50.554087897534203</v>
      </c>
      <c r="C41" s="18"/>
    </row>
    <row r="42" spans="1:3" x14ac:dyDescent="0.25">
      <c r="A42" s="20">
        <v>2019</v>
      </c>
      <c r="B42" s="20"/>
      <c r="C42" s="20">
        <v>97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6" sqref="E6"/>
    </sheetView>
  </sheetViews>
  <sheetFormatPr defaultRowHeight="15" x14ac:dyDescent="0.25"/>
  <cols>
    <col min="1" max="1" width="9" customWidth="1"/>
    <col min="2" max="2" width="17.7109375" customWidth="1"/>
    <col min="3" max="3" width="19.7109375" customWidth="1"/>
    <col min="5" max="5" width="12.7109375" customWidth="1"/>
    <col min="6" max="6" width="34.7109375" customWidth="1"/>
  </cols>
  <sheetData>
    <row r="1" spans="1:6" ht="15.75" x14ac:dyDescent="0.25">
      <c r="A1" s="91" t="s">
        <v>25</v>
      </c>
      <c r="B1" s="92"/>
      <c r="C1" s="92"/>
      <c r="E1" s="93" t="s">
        <v>26</v>
      </c>
      <c r="F1" s="92"/>
    </row>
    <row r="2" spans="1:6" x14ac:dyDescent="0.25">
      <c r="A2" s="6" t="s">
        <v>24</v>
      </c>
      <c r="B2" s="6" t="s">
        <v>39</v>
      </c>
      <c r="C2" s="6" t="s">
        <v>40</v>
      </c>
      <c r="E2" s="78" t="s">
        <v>27</v>
      </c>
      <c r="F2" s="79" t="s">
        <v>15</v>
      </c>
    </row>
    <row r="3" spans="1:6" x14ac:dyDescent="0.25">
      <c r="A3" s="22">
        <v>2000</v>
      </c>
      <c r="B3" s="22">
        <v>4.8</v>
      </c>
      <c r="C3" s="22">
        <v>12.4</v>
      </c>
      <c r="E3" s="78" t="s">
        <v>28</v>
      </c>
      <c r="F3" s="80" t="s">
        <v>35</v>
      </c>
    </row>
    <row r="4" spans="1:6" x14ac:dyDescent="0.25">
      <c r="A4" s="21">
        <v>2001</v>
      </c>
      <c r="B4" s="21">
        <v>2.5</v>
      </c>
      <c r="C4" s="21">
        <v>0.8</v>
      </c>
      <c r="E4" s="78" t="s">
        <v>30</v>
      </c>
      <c r="F4" s="81"/>
    </row>
    <row r="5" spans="1:6" x14ac:dyDescent="0.25">
      <c r="A5" s="21">
        <v>2002</v>
      </c>
      <c r="B5" s="21">
        <v>3</v>
      </c>
      <c r="C5" s="21">
        <v>3.4</v>
      </c>
    </row>
    <row r="6" spans="1:6" x14ac:dyDescent="0.25">
      <c r="A6" s="21">
        <v>2003</v>
      </c>
      <c r="B6" s="21">
        <v>4.3</v>
      </c>
      <c r="C6" s="21">
        <v>5.9</v>
      </c>
      <c r="E6" s="14" t="str">
        <f>HYPERLINK("#'OVERZICHT'!A1", "Link naar overzicht")</f>
        <v>Link naar overzicht</v>
      </c>
    </row>
    <row r="7" spans="1:6" x14ac:dyDescent="0.25">
      <c r="A7" s="21">
        <v>2004</v>
      </c>
      <c r="B7" s="21">
        <v>5.4</v>
      </c>
      <c r="C7" s="21">
        <v>10.8</v>
      </c>
    </row>
    <row r="8" spans="1:6" x14ac:dyDescent="0.25">
      <c r="A8" s="21">
        <v>2005</v>
      </c>
      <c r="B8" s="21">
        <v>4.9000000000000004</v>
      </c>
      <c r="C8" s="21">
        <v>8.1999999999999993</v>
      </c>
    </row>
    <row r="9" spans="1:6" x14ac:dyDescent="0.25">
      <c r="A9" s="21">
        <v>2006</v>
      </c>
      <c r="B9" s="21">
        <v>5.5</v>
      </c>
      <c r="C9" s="21">
        <v>9.4</v>
      </c>
    </row>
    <row r="10" spans="1:6" x14ac:dyDescent="0.25">
      <c r="A10" s="21">
        <v>2007</v>
      </c>
      <c r="B10" s="21">
        <v>5.6</v>
      </c>
      <c r="C10" s="21">
        <v>7.8</v>
      </c>
    </row>
    <row r="11" spans="1:6" x14ac:dyDescent="0.25">
      <c r="A11" s="21">
        <v>2008</v>
      </c>
      <c r="B11" s="21">
        <v>3</v>
      </c>
      <c r="C11" s="21">
        <v>3.4</v>
      </c>
    </row>
    <row r="12" spans="1:6" x14ac:dyDescent="0.25">
      <c r="A12" s="21">
        <v>2009</v>
      </c>
      <c r="B12" s="21">
        <v>-0.1</v>
      </c>
      <c r="C12" s="21">
        <v>-10.3</v>
      </c>
    </row>
    <row r="13" spans="1:6" x14ac:dyDescent="0.25">
      <c r="A13" s="21">
        <v>2010</v>
      </c>
      <c r="B13" s="21">
        <v>5.4</v>
      </c>
      <c r="C13" s="21">
        <v>12.5</v>
      </c>
    </row>
    <row r="14" spans="1:6" x14ac:dyDescent="0.25">
      <c r="A14" s="21">
        <v>2011</v>
      </c>
      <c r="B14" s="21">
        <v>4.3</v>
      </c>
      <c r="C14" s="21">
        <v>7.4</v>
      </c>
    </row>
    <row r="15" spans="1:6" x14ac:dyDescent="0.25">
      <c r="A15" s="21">
        <v>2012</v>
      </c>
      <c r="B15" s="21">
        <v>3.5</v>
      </c>
      <c r="C15" s="21">
        <v>3.1</v>
      </c>
    </row>
    <row r="16" spans="1:6" x14ac:dyDescent="0.25">
      <c r="A16" s="21">
        <v>2013</v>
      </c>
      <c r="B16" s="21">
        <v>3.5</v>
      </c>
      <c r="C16" s="21">
        <v>3.6</v>
      </c>
    </row>
    <row r="17" spans="1:3" x14ac:dyDescent="0.25">
      <c r="A17" s="21">
        <v>2014</v>
      </c>
      <c r="B17" s="21">
        <v>3.6</v>
      </c>
      <c r="C17" s="21">
        <v>4</v>
      </c>
    </row>
    <row r="18" spans="1:3" x14ac:dyDescent="0.25">
      <c r="A18" s="21">
        <v>2015</v>
      </c>
      <c r="B18" s="21">
        <v>3.5</v>
      </c>
      <c r="C18" s="21">
        <v>3</v>
      </c>
    </row>
    <row r="19" spans="1:3" x14ac:dyDescent="0.25">
      <c r="A19" s="21">
        <v>2016</v>
      </c>
      <c r="B19" s="21">
        <v>3.5</v>
      </c>
      <c r="C19" s="21">
        <v>2.2999999999999998</v>
      </c>
    </row>
    <row r="20" spans="1:3" x14ac:dyDescent="0.25">
      <c r="A20" s="21">
        <v>2017</v>
      </c>
      <c r="B20" s="21">
        <v>3.7</v>
      </c>
      <c r="C20" s="21">
        <v>5.8</v>
      </c>
    </row>
    <row r="21" spans="1:3" x14ac:dyDescent="0.25">
      <c r="A21" s="21">
        <v>2018</v>
      </c>
      <c r="B21" s="21">
        <v>3.6</v>
      </c>
      <c r="C21" s="21">
        <v>4.3</v>
      </c>
    </row>
    <row r="22" spans="1:3" x14ac:dyDescent="0.25">
      <c r="A22" s="21">
        <v>2019</v>
      </c>
      <c r="B22" s="21">
        <v>3.1</v>
      </c>
      <c r="C22" s="21">
        <v>1.9</v>
      </c>
    </row>
    <row r="23" spans="1:3" x14ac:dyDescent="0.25">
      <c r="A23" s="23">
        <v>2020</v>
      </c>
      <c r="B23" s="23">
        <v>3.2</v>
      </c>
      <c r="C23" s="23">
        <v>2.6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E6" sqref="E6"/>
    </sheetView>
  </sheetViews>
  <sheetFormatPr defaultRowHeight="15" x14ac:dyDescent="0.25"/>
  <cols>
    <col min="1" max="1" width="11.7109375" customWidth="1"/>
    <col min="2" max="2" width="9.7109375" customWidth="1"/>
    <col min="3" max="3" width="8.7109375" customWidth="1"/>
    <col min="5" max="5" width="12.7109375" customWidth="1"/>
    <col min="6" max="6" width="42" customWidth="1"/>
  </cols>
  <sheetData>
    <row r="1" spans="1:6" ht="15.75" x14ac:dyDescent="0.25">
      <c r="A1" s="91" t="s">
        <v>25</v>
      </c>
      <c r="B1" s="92"/>
      <c r="C1" s="92"/>
      <c r="E1" s="93" t="s">
        <v>26</v>
      </c>
      <c r="F1" s="92"/>
    </row>
    <row r="2" spans="1:6" x14ac:dyDescent="0.25">
      <c r="A2" s="6" t="s">
        <v>24</v>
      </c>
      <c r="B2" s="6" t="s">
        <v>41</v>
      </c>
      <c r="C2" s="6" t="s">
        <v>42</v>
      </c>
      <c r="E2" s="78" t="s">
        <v>27</v>
      </c>
      <c r="F2" s="79" t="s">
        <v>16</v>
      </c>
    </row>
    <row r="3" spans="1:6" x14ac:dyDescent="0.25">
      <c r="A3" s="25">
        <v>2013</v>
      </c>
      <c r="B3" s="25">
        <v>-12.5</v>
      </c>
      <c r="C3" s="25">
        <v>-6.2</v>
      </c>
      <c r="E3" s="78" t="s">
        <v>28</v>
      </c>
      <c r="F3" s="80" t="s">
        <v>77</v>
      </c>
    </row>
    <row r="4" spans="1:6" x14ac:dyDescent="0.25">
      <c r="A4" s="24">
        <v>2013.0833333333301</v>
      </c>
      <c r="B4" s="24">
        <v>-10.3</v>
      </c>
      <c r="C4" s="24">
        <v>-7.2</v>
      </c>
      <c r="E4" s="78" t="s">
        <v>30</v>
      </c>
      <c r="F4" s="81"/>
    </row>
    <row r="5" spans="1:6" x14ac:dyDescent="0.25">
      <c r="A5" s="24">
        <v>2013.1666666666699</v>
      </c>
      <c r="B5" s="24">
        <v>-11.2</v>
      </c>
      <c r="C5" s="24">
        <v>-5.9</v>
      </c>
    </row>
    <row r="6" spans="1:6" x14ac:dyDescent="0.25">
      <c r="A6" s="24">
        <v>2013.25</v>
      </c>
      <c r="B6" s="24">
        <v>-12.7</v>
      </c>
      <c r="C6" s="24">
        <v>-9.9</v>
      </c>
      <c r="E6" s="14" t="str">
        <f>HYPERLINK("#'OVERZICHT'!A1", "Link naar overzicht")</f>
        <v>Link naar overzicht</v>
      </c>
    </row>
    <row r="7" spans="1:6" x14ac:dyDescent="0.25">
      <c r="A7" s="24">
        <v>2013.3333333333301</v>
      </c>
      <c r="B7" s="24">
        <v>-11.8</v>
      </c>
      <c r="C7" s="24">
        <v>-8.6</v>
      </c>
    </row>
    <row r="8" spans="1:6" x14ac:dyDescent="0.25">
      <c r="A8" s="24">
        <v>2013.4166666666699</v>
      </c>
      <c r="B8" s="24">
        <v>-10.4</v>
      </c>
      <c r="C8" s="24">
        <v>-6.9</v>
      </c>
    </row>
    <row r="9" spans="1:6" x14ac:dyDescent="0.25">
      <c r="A9" s="24">
        <v>2013.5</v>
      </c>
      <c r="B9" s="24">
        <v>-9.6</v>
      </c>
      <c r="C9" s="24">
        <v>-5.8</v>
      </c>
    </row>
    <row r="10" spans="1:6" x14ac:dyDescent="0.25">
      <c r="A10" s="24">
        <v>2013.5833333333301</v>
      </c>
      <c r="B10" s="24">
        <v>-7.3</v>
      </c>
      <c r="C10" s="24">
        <v>-3.7</v>
      </c>
    </row>
    <row r="11" spans="1:6" x14ac:dyDescent="0.25">
      <c r="A11" s="24">
        <v>2013.6666666666699</v>
      </c>
      <c r="B11" s="24">
        <v>-5.7</v>
      </c>
      <c r="C11" s="24">
        <v>-1.5</v>
      </c>
    </row>
    <row r="12" spans="1:6" x14ac:dyDescent="0.25">
      <c r="A12" s="24">
        <v>2013.75</v>
      </c>
      <c r="B12" s="24">
        <v>-4.4000000000000004</v>
      </c>
      <c r="C12" s="24">
        <v>-1.1000000000000001</v>
      </c>
    </row>
    <row r="13" spans="1:6" x14ac:dyDescent="0.25">
      <c r="A13" s="24">
        <v>2013.8333333333301</v>
      </c>
      <c r="B13" s="24">
        <v>-2.9</v>
      </c>
      <c r="C13" s="24">
        <v>1.4</v>
      </c>
    </row>
    <row r="14" spans="1:6" x14ac:dyDescent="0.25">
      <c r="A14" s="24">
        <v>2013.9166666666699</v>
      </c>
      <c r="B14" s="24">
        <v>-2.5</v>
      </c>
      <c r="C14" s="24">
        <v>2.6</v>
      </c>
    </row>
    <row r="15" spans="1:6" x14ac:dyDescent="0.25">
      <c r="A15" s="24">
        <v>2014</v>
      </c>
      <c r="B15" s="24">
        <v>-2.2999999999999998</v>
      </c>
      <c r="C15" s="24">
        <v>4.0999999999999996</v>
      </c>
    </row>
    <row r="16" spans="1:6" x14ac:dyDescent="0.25">
      <c r="A16" s="24">
        <v>2014.0833333333301</v>
      </c>
      <c r="B16" s="24">
        <v>-2.2000000000000002</v>
      </c>
      <c r="C16" s="24">
        <v>3.6</v>
      </c>
    </row>
    <row r="17" spans="1:3" x14ac:dyDescent="0.25">
      <c r="A17" s="24">
        <v>2014.1666666666699</v>
      </c>
      <c r="B17" s="24">
        <v>-1.9</v>
      </c>
      <c r="C17" s="24">
        <v>6.1</v>
      </c>
    </row>
    <row r="18" spans="1:3" x14ac:dyDescent="0.25">
      <c r="A18" s="24">
        <v>2014.25</v>
      </c>
      <c r="B18" s="24">
        <v>-2.1</v>
      </c>
      <c r="C18" s="24">
        <v>5.8</v>
      </c>
    </row>
    <row r="19" spans="1:3" x14ac:dyDescent="0.25">
      <c r="A19" s="24">
        <v>2014.3333333333301</v>
      </c>
      <c r="B19" s="24">
        <v>-2.1</v>
      </c>
      <c r="C19" s="24">
        <v>5.4</v>
      </c>
    </row>
    <row r="20" spans="1:3" x14ac:dyDescent="0.25">
      <c r="A20" s="24">
        <v>2014.4166666666699</v>
      </c>
      <c r="B20" s="24">
        <v>-3.3</v>
      </c>
      <c r="C20" s="24">
        <v>6.2</v>
      </c>
    </row>
    <row r="21" spans="1:3" x14ac:dyDescent="0.25">
      <c r="A21" s="24">
        <v>2014.5</v>
      </c>
      <c r="B21" s="24">
        <v>-2.5</v>
      </c>
      <c r="C21" s="24">
        <v>6.1</v>
      </c>
    </row>
    <row r="22" spans="1:3" x14ac:dyDescent="0.25">
      <c r="A22" s="24">
        <v>2014.5833333333301</v>
      </c>
      <c r="B22" s="24">
        <v>-3.8</v>
      </c>
      <c r="C22" s="24">
        <v>5.5</v>
      </c>
    </row>
    <row r="23" spans="1:3" x14ac:dyDescent="0.25">
      <c r="A23" s="24">
        <v>2014.6666666666699</v>
      </c>
      <c r="B23" s="24">
        <v>-4.2</v>
      </c>
      <c r="C23" s="24">
        <v>5.6</v>
      </c>
    </row>
    <row r="24" spans="1:3" x14ac:dyDescent="0.25">
      <c r="A24" s="24">
        <v>2014.75</v>
      </c>
      <c r="B24" s="24">
        <v>-3.8</v>
      </c>
      <c r="C24" s="24">
        <v>5.2</v>
      </c>
    </row>
    <row r="25" spans="1:3" x14ac:dyDescent="0.25">
      <c r="A25" s="24">
        <v>2014.8333333333301</v>
      </c>
      <c r="B25" s="24">
        <v>-3</v>
      </c>
      <c r="C25" s="24">
        <v>5.4</v>
      </c>
    </row>
    <row r="26" spans="1:3" x14ac:dyDescent="0.25">
      <c r="A26" s="24">
        <v>2014.9166666666599</v>
      </c>
      <c r="B26" s="24">
        <v>-4</v>
      </c>
      <c r="C26" s="24">
        <v>7.1</v>
      </c>
    </row>
    <row r="27" spans="1:3" x14ac:dyDescent="0.25">
      <c r="A27" s="24">
        <v>2015</v>
      </c>
      <c r="B27" s="24">
        <v>-3.6</v>
      </c>
      <c r="C27" s="24">
        <v>6.5</v>
      </c>
    </row>
    <row r="28" spans="1:3" x14ac:dyDescent="0.25">
      <c r="A28" s="24">
        <v>2015.0833333333301</v>
      </c>
      <c r="B28" s="24">
        <v>-3.5</v>
      </c>
      <c r="C28" s="24">
        <v>6.3</v>
      </c>
    </row>
    <row r="29" spans="1:3" x14ac:dyDescent="0.25">
      <c r="A29" s="24">
        <v>2015.1666666666599</v>
      </c>
      <c r="B29" s="24">
        <v>-1.8</v>
      </c>
      <c r="C29" s="24">
        <v>6.8</v>
      </c>
    </row>
    <row r="30" spans="1:3" x14ac:dyDescent="0.25">
      <c r="A30" s="24">
        <v>2015.25</v>
      </c>
      <c r="B30" s="24">
        <v>-1.8</v>
      </c>
      <c r="C30" s="24">
        <v>7.9</v>
      </c>
    </row>
    <row r="31" spans="1:3" x14ac:dyDescent="0.25">
      <c r="A31" s="24">
        <v>2015.3333333333301</v>
      </c>
      <c r="B31" s="24">
        <v>-1.7</v>
      </c>
      <c r="C31" s="24">
        <v>8.1999999999999993</v>
      </c>
    </row>
    <row r="32" spans="1:3" x14ac:dyDescent="0.25">
      <c r="A32" s="24">
        <v>2015.4166666666599</v>
      </c>
      <c r="B32" s="24">
        <v>-1.7</v>
      </c>
      <c r="C32" s="24">
        <v>8.8000000000000007</v>
      </c>
    </row>
    <row r="33" spans="1:3" x14ac:dyDescent="0.25">
      <c r="A33" s="24">
        <v>2015.5</v>
      </c>
      <c r="B33" s="24">
        <v>-1.4</v>
      </c>
      <c r="C33" s="24">
        <v>9.5</v>
      </c>
    </row>
    <row r="34" spans="1:3" x14ac:dyDescent="0.25">
      <c r="A34" s="24">
        <v>2015.5833333333301</v>
      </c>
      <c r="B34" s="24">
        <v>-2.1</v>
      </c>
      <c r="C34" s="24">
        <v>10.7</v>
      </c>
    </row>
    <row r="35" spans="1:3" x14ac:dyDescent="0.25">
      <c r="A35" s="24">
        <v>2015.6666666666599</v>
      </c>
      <c r="B35" s="24">
        <v>-1.2</v>
      </c>
      <c r="C35" s="24">
        <v>12.4</v>
      </c>
    </row>
    <row r="36" spans="1:3" x14ac:dyDescent="0.25">
      <c r="A36" s="24">
        <v>2015.75</v>
      </c>
      <c r="B36" s="24">
        <v>-1.2</v>
      </c>
      <c r="C36" s="24">
        <v>12.6</v>
      </c>
    </row>
    <row r="37" spans="1:3" x14ac:dyDescent="0.25">
      <c r="A37" s="24">
        <v>2015.8333333333301</v>
      </c>
      <c r="B37" s="24">
        <v>-2.1</v>
      </c>
      <c r="C37" s="24">
        <v>13.1</v>
      </c>
    </row>
    <row r="38" spans="1:3" x14ac:dyDescent="0.25">
      <c r="A38" s="24">
        <v>2015.9166666666599</v>
      </c>
      <c r="B38" s="24">
        <v>-1.4</v>
      </c>
      <c r="C38" s="24">
        <v>13</v>
      </c>
    </row>
    <row r="39" spans="1:3" x14ac:dyDescent="0.25">
      <c r="A39" s="24">
        <v>2016</v>
      </c>
      <c r="B39" s="24">
        <v>-2</v>
      </c>
      <c r="C39" s="24">
        <v>12.4</v>
      </c>
    </row>
    <row r="40" spans="1:3" x14ac:dyDescent="0.25">
      <c r="A40" s="24">
        <v>2016.0833333333301</v>
      </c>
      <c r="B40" s="24">
        <v>-3.2</v>
      </c>
      <c r="C40" s="24">
        <v>11.2</v>
      </c>
    </row>
    <row r="41" spans="1:3" x14ac:dyDescent="0.25">
      <c r="A41" s="24">
        <v>2016.1666666666599</v>
      </c>
      <c r="B41" s="24">
        <v>-3.1</v>
      </c>
      <c r="C41" s="24">
        <v>9.9</v>
      </c>
    </row>
    <row r="42" spans="1:3" x14ac:dyDescent="0.25">
      <c r="A42" s="24">
        <v>2016.25</v>
      </c>
      <c r="B42" s="24">
        <v>-2.8</v>
      </c>
      <c r="C42" s="24">
        <v>11.6</v>
      </c>
    </row>
    <row r="43" spans="1:3" x14ac:dyDescent="0.25">
      <c r="A43" s="24">
        <v>2016.3333333333301</v>
      </c>
      <c r="B43" s="24">
        <v>-2.8</v>
      </c>
      <c r="C43" s="24">
        <v>12.1</v>
      </c>
    </row>
    <row r="44" spans="1:3" x14ac:dyDescent="0.25">
      <c r="A44" s="24">
        <v>2016.4166666666599</v>
      </c>
      <c r="B44" s="24">
        <v>-2</v>
      </c>
      <c r="C44" s="24">
        <v>11</v>
      </c>
    </row>
    <row r="45" spans="1:3" x14ac:dyDescent="0.25">
      <c r="A45" s="24">
        <v>2016.5</v>
      </c>
      <c r="B45" s="24">
        <v>-2.1</v>
      </c>
      <c r="C45" s="24">
        <v>11.2</v>
      </c>
    </row>
    <row r="46" spans="1:3" x14ac:dyDescent="0.25">
      <c r="A46" s="24">
        <v>2016.5833333333301</v>
      </c>
      <c r="B46" s="24">
        <v>-2.9</v>
      </c>
      <c r="C46" s="24">
        <v>10</v>
      </c>
    </row>
    <row r="47" spans="1:3" x14ac:dyDescent="0.25">
      <c r="A47" s="24">
        <v>2016.6666666666599</v>
      </c>
      <c r="B47" s="24">
        <v>-1</v>
      </c>
      <c r="C47" s="24">
        <v>9.9</v>
      </c>
    </row>
    <row r="48" spans="1:3" x14ac:dyDescent="0.25">
      <c r="A48" s="24">
        <v>2016.75</v>
      </c>
      <c r="B48" s="24">
        <v>-0.1</v>
      </c>
      <c r="C48" s="24">
        <v>11.9</v>
      </c>
    </row>
    <row r="49" spans="1:3" x14ac:dyDescent="0.25">
      <c r="A49" s="24">
        <v>2016.8333333333301</v>
      </c>
      <c r="B49" s="24">
        <v>-0.4</v>
      </c>
      <c r="C49" s="24">
        <v>11.9</v>
      </c>
    </row>
    <row r="50" spans="1:3" x14ac:dyDescent="0.25">
      <c r="A50" s="24">
        <v>2016.9166666666599</v>
      </c>
      <c r="B50" s="24">
        <v>1</v>
      </c>
      <c r="C50" s="24">
        <v>13</v>
      </c>
    </row>
    <row r="51" spans="1:3" x14ac:dyDescent="0.25">
      <c r="A51" s="24">
        <v>2017</v>
      </c>
      <c r="B51" s="24">
        <v>1.5</v>
      </c>
      <c r="C51" s="24">
        <v>12.9</v>
      </c>
    </row>
    <row r="52" spans="1:3" x14ac:dyDescent="0.25">
      <c r="A52" s="24">
        <v>2017.0833333333301</v>
      </c>
      <c r="B52" s="24">
        <v>2.2999999999999998</v>
      </c>
      <c r="C52" s="24">
        <v>13.9</v>
      </c>
    </row>
    <row r="53" spans="1:3" x14ac:dyDescent="0.25">
      <c r="A53" s="24">
        <v>2017.1666666666599</v>
      </c>
      <c r="B53" s="24">
        <v>1.8</v>
      </c>
      <c r="C53" s="24">
        <v>12.8</v>
      </c>
    </row>
    <row r="54" spans="1:3" x14ac:dyDescent="0.25">
      <c r="A54" s="24">
        <v>2017.25</v>
      </c>
      <c r="B54" s="24">
        <v>3.1</v>
      </c>
      <c r="C54" s="24">
        <v>14.3</v>
      </c>
    </row>
    <row r="55" spans="1:3" x14ac:dyDescent="0.25">
      <c r="A55" s="24">
        <v>2017.3333333333301</v>
      </c>
      <c r="B55" s="24">
        <v>4.0999999999999996</v>
      </c>
      <c r="C55" s="24">
        <v>13.1</v>
      </c>
    </row>
    <row r="56" spans="1:3" x14ac:dyDescent="0.25">
      <c r="A56" s="24">
        <v>2017.4166666666599</v>
      </c>
      <c r="B56" s="24">
        <v>5.4</v>
      </c>
      <c r="C56" s="24">
        <v>13.5</v>
      </c>
    </row>
    <row r="57" spans="1:3" x14ac:dyDescent="0.25">
      <c r="A57" s="24">
        <v>2017.5</v>
      </c>
      <c r="B57" s="24">
        <v>6.1</v>
      </c>
      <c r="C57" s="24">
        <v>14.6</v>
      </c>
    </row>
    <row r="58" spans="1:3" x14ac:dyDescent="0.25">
      <c r="A58" s="24">
        <v>2017.5833333333301</v>
      </c>
      <c r="B58" s="24">
        <v>6.3</v>
      </c>
      <c r="C58" s="24">
        <v>15</v>
      </c>
    </row>
    <row r="59" spans="1:3" x14ac:dyDescent="0.25">
      <c r="A59" s="24">
        <v>2017.6666666666599</v>
      </c>
      <c r="B59" s="24">
        <v>7.8</v>
      </c>
      <c r="C59" s="24">
        <v>15.5</v>
      </c>
    </row>
    <row r="60" spans="1:3" x14ac:dyDescent="0.25">
      <c r="A60" s="24">
        <v>2017.75</v>
      </c>
      <c r="B60" s="24">
        <v>9</v>
      </c>
      <c r="C60" s="24">
        <v>16.2</v>
      </c>
    </row>
    <row r="61" spans="1:3" x14ac:dyDescent="0.25">
      <c r="A61" s="24">
        <v>2017.8333333333301</v>
      </c>
      <c r="B61" s="24">
        <v>9.4</v>
      </c>
      <c r="C61" s="24">
        <v>16.2</v>
      </c>
    </row>
    <row r="62" spans="1:3" x14ac:dyDescent="0.25">
      <c r="A62" s="24">
        <v>2017.9166666666599</v>
      </c>
      <c r="B62" s="24">
        <v>9.9</v>
      </c>
      <c r="C62" s="24">
        <v>17.3</v>
      </c>
    </row>
    <row r="63" spans="1:3" x14ac:dyDescent="0.25">
      <c r="A63" s="24">
        <v>2018</v>
      </c>
      <c r="B63" s="24">
        <v>10.199999999999999</v>
      </c>
      <c r="C63" s="24">
        <v>16.2</v>
      </c>
    </row>
    <row r="64" spans="1:3" x14ac:dyDescent="0.25">
      <c r="A64" s="24">
        <v>2018.0833333333301</v>
      </c>
      <c r="B64" s="24">
        <v>9.1</v>
      </c>
      <c r="C64" s="24">
        <v>17.5</v>
      </c>
    </row>
    <row r="65" spans="1:3" x14ac:dyDescent="0.25">
      <c r="A65" s="24">
        <v>2018.1666666666599</v>
      </c>
      <c r="B65" s="24">
        <v>7.3</v>
      </c>
      <c r="C65" s="24">
        <v>16.600000000000001</v>
      </c>
    </row>
    <row r="66" spans="1:3" x14ac:dyDescent="0.25">
      <c r="A66" s="24">
        <v>2018.25</v>
      </c>
      <c r="B66" s="24">
        <v>8.1999999999999993</v>
      </c>
      <c r="C66" s="24">
        <v>15.4</v>
      </c>
    </row>
    <row r="67" spans="1:3" x14ac:dyDescent="0.25">
      <c r="A67" s="24">
        <v>2018.3333333333301</v>
      </c>
      <c r="B67" s="24">
        <v>7.5</v>
      </c>
      <c r="C67" s="24">
        <v>14.9</v>
      </c>
    </row>
    <row r="68" spans="1:3" x14ac:dyDescent="0.25">
      <c r="A68" s="24">
        <v>2018.4166666666599</v>
      </c>
      <c r="B68" s="24">
        <v>7.7</v>
      </c>
      <c r="C68" s="24">
        <v>15.1</v>
      </c>
    </row>
    <row r="69" spans="1:3" x14ac:dyDescent="0.25">
      <c r="A69" s="24">
        <v>2018.49999999999</v>
      </c>
      <c r="B69" s="24">
        <v>6.2</v>
      </c>
      <c r="C69" s="24">
        <v>15.8</v>
      </c>
    </row>
    <row r="70" spans="1:3" x14ac:dyDescent="0.25">
      <c r="A70" s="24">
        <v>2018.5833333333301</v>
      </c>
      <c r="B70" s="24">
        <v>6.1</v>
      </c>
      <c r="C70" s="24">
        <v>14.8</v>
      </c>
    </row>
    <row r="71" spans="1:3" x14ac:dyDescent="0.25">
      <c r="A71" s="24">
        <v>2018.6666666666599</v>
      </c>
      <c r="B71" s="24">
        <v>5.5</v>
      </c>
      <c r="C71" s="24">
        <v>15.2</v>
      </c>
    </row>
    <row r="72" spans="1:3" x14ac:dyDescent="0.25">
      <c r="A72" s="24">
        <v>2018.74999999999</v>
      </c>
      <c r="B72" s="24">
        <v>4.2</v>
      </c>
      <c r="C72" s="24">
        <v>14</v>
      </c>
    </row>
    <row r="73" spans="1:3" x14ac:dyDescent="0.25">
      <c r="A73" s="24">
        <v>2018.8333333333301</v>
      </c>
      <c r="B73" s="24">
        <v>4.4000000000000004</v>
      </c>
      <c r="C73" s="24">
        <v>14</v>
      </c>
    </row>
    <row r="74" spans="1:3" x14ac:dyDescent="0.25">
      <c r="A74" s="24">
        <v>2018.9166666666599</v>
      </c>
      <c r="B74" s="24">
        <v>2.2999999999999998</v>
      </c>
      <c r="C74" s="24">
        <v>12.2</v>
      </c>
    </row>
    <row r="75" spans="1:3" x14ac:dyDescent="0.25">
      <c r="A75" s="24">
        <v>2018.99999999999</v>
      </c>
      <c r="B75" s="24">
        <v>0.6</v>
      </c>
      <c r="C75" s="24">
        <v>11</v>
      </c>
    </row>
    <row r="76" spans="1:3" x14ac:dyDescent="0.25">
      <c r="A76" s="24">
        <v>2019.0833333333301</v>
      </c>
      <c r="B76" s="24">
        <v>-0.4</v>
      </c>
      <c r="C76" s="24">
        <v>12.1</v>
      </c>
    </row>
    <row r="77" spans="1:3" x14ac:dyDescent="0.25">
      <c r="A77" s="24">
        <v>2019.1666666666599</v>
      </c>
      <c r="B77" s="24">
        <v>-1.6</v>
      </c>
      <c r="C77" s="24">
        <v>11.5</v>
      </c>
    </row>
    <row r="78" spans="1:3" x14ac:dyDescent="0.25">
      <c r="A78" s="24">
        <v>2019.24999999999</v>
      </c>
      <c r="B78" s="24">
        <v>-4.3</v>
      </c>
      <c r="C78" s="24">
        <v>11.8</v>
      </c>
    </row>
    <row r="79" spans="1:3" x14ac:dyDescent="0.25">
      <c r="A79" s="24">
        <v>2019.3333333333301</v>
      </c>
      <c r="B79" s="24">
        <v>-2.9</v>
      </c>
      <c r="C79" s="24">
        <v>12.2</v>
      </c>
    </row>
    <row r="80" spans="1:3" x14ac:dyDescent="0.25">
      <c r="A80" s="24">
        <v>2019.4166666666599</v>
      </c>
      <c r="B80" s="24"/>
      <c r="C80" s="24"/>
    </row>
    <row r="81" spans="1:3" x14ac:dyDescent="0.25">
      <c r="A81" s="26">
        <v>2019.49999999999</v>
      </c>
      <c r="B81" s="26"/>
      <c r="C81" s="26"/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F6" sqref="F6"/>
    </sheetView>
  </sheetViews>
  <sheetFormatPr defaultRowHeight="15" x14ac:dyDescent="0.25"/>
  <cols>
    <col min="1" max="1" width="7.7109375" customWidth="1"/>
    <col min="2" max="2" width="32.7109375" customWidth="1"/>
    <col min="3" max="3" width="40.7109375" customWidth="1"/>
    <col min="4" max="4" width="22.7109375" customWidth="1"/>
    <col min="6" max="6" width="12.7109375" customWidth="1"/>
    <col min="7" max="7" width="39.85546875" customWidth="1"/>
  </cols>
  <sheetData>
    <row r="1" spans="1:7" ht="15.75" x14ac:dyDescent="0.25">
      <c r="A1" s="91" t="s">
        <v>25</v>
      </c>
      <c r="B1" s="92"/>
      <c r="C1" s="92"/>
      <c r="D1" s="92"/>
      <c r="F1" s="93" t="s">
        <v>26</v>
      </c>
      <c r="G1" s="92"/>
    </row>
    <row r="2" spans="1:7" x14ac:dyDescent="0.25">
      <c r="A2" s="6" t="s">
        <v>24</v>
      </c>
      <c r="B2" s="6" t="s">
        <v>43</v>
      </c>
      <c r="C2" s="6" t="s">
        <v>44</v>
      </c>
      <c r="D2" s="6" t="s">
        <v>45</v>
      </c>
      <c r="F2" s="78" t="s">
        <v>27</v>
      </c>
      <c r="G2" s="79" t="s">
        <v>17</v>
      </c>
    </row>
    <row r="3" spans="1:7" x14ac:dyDescent="0.25">
      <c r="A3" s="28">
        <v>2013</v>
      </c>
      <c r="B3" s="28">
        <v>1.97</v>
      </c>
      <c r="C3" s="28">
        <v>1.85726569217541</v>
      </c>
      <c r="D3" s="28"/>
      <c r="F3" s="78" t="s">
        <v>28</v>
      </c>
      <c r="G3" s="80" t="s">
        <v>38</v>
      </c>
    </row>
    <row r="4" spans="1:7" x14ac:dyDescent="0.25">
      <c r="A4" s="27">
        <v>2013.25</v>
      </c>
      <c r="B4" s="27">
        <v>1.65</v>
      </c>
      <c r="C4" s="27">
        <v>1.40462780755921</v>
      </c>
      <c r="D4" s="27"/>
      <c r="F4" s="78" t="s">
        <v>30</v>
      </c>
      <c r="G4" s="81"/>
    </row>
    <row r="5" spans="1:7" x14ac:dyDescent="0.25">
      <c r="A5" s="27">
        <v>2013.5</v>
      </c>
      <c r="B5" s="27">
        <v>1.8</v>
      </c>
      <c r="C5" s="27">
        <v>1.3349638234994501</v>
      </c>
      <c r="D5" s="27"/>
    </row>
    <row r="6" spans="1:7" x14ac:dyDescent="0.25">
      <c r="A6" s="27">
        <v>2013.75</v>
      </c>
      <c r="B6" s="27">
        <v>1.63</v>
      </c>
      <c r="C6" s="27">
        <v>0.80854361082101101</v>
      </c>
      <c r="D6" s="27"/>
      <c r="F6" s="14" t="str">
        <f>HYPERLINK("#'OVERZICHT'!A1", "Link naar overzicht")</f>
        <v>Link naar overzicht</v>
      </c>
    </row>
    <row r="7" spans="1:7" x14ac:dyDescent="0.25">
      <c r="A7" s="27">
        <v>2014</v>
      </c>
      <c r="B7" s="27">
        <v>1.76</v>
      </c>
      <c r="C7" s="27">
        <v>0.64156677359446002</v>
      </c>
      <c r="D7" s="27"/>
    </row>
    <row r="8" spans="1:7" x14ac:dyDescent="0.25">
      <c r="A8" s="27">
        <v>2014.25</v>
      </c>
      <c r="B8" s="27">
        <v>1.75</v>
      </c>
      <c r="C8" s="27">
        <v>0.55875267665952399</v>
      </c>
      <c r="D8" s="27"/>
    </row>
    <row r="9" spans="1:7" x14ac:dyDescent="0.25">
      <c r="A9" s="27">
        <v>2014.5</v>
      </c>
      <c r="B9" s="27">
        <v>1.57</v>
      </c>
      <c r="C9" s="27">
        <v>0.35197103781174899</v>
      </c>
      <c r="D9" s="27"/>
    </row>
    <row r="10" spans="1:7" x14ac:dyDescent="0.25">
      <c r="A10" s="27">
        <v>2014.75</v>
      </c>
      <c r="B10" s="27">
        <v>1.72</v>
      </c>
      <c r="C10" s="27">
        <v>0.16375363432812301</v>
      </c>
      <c r="D10" s="27"/>
    </row>
    <row r="11" spans="1:7" x14ac:dyDescent="0.25">
      <c r="A11" s="27">
        <v>2015</v>
      </c>
      <c r="B11" s="27">
        <v>1.46</v>
      </c>
      <c r="C11" s="27">
        <v>-0.32209360845497598</v>
      </c>
      <c r="D11" s="27"/>
    </row>
    <row r="12" spans="1:7" x14ac:dyDescent="0.25">
      <c r="A12" s="27">
        <v>2015.25</v>
      </c>
      <c r="B12" s="27">
        <v>1.5</v>
      </c>
      <c r="C12" s="27">
        <v>0.435867576110471</v>
      </c>
      <c r="D12" s="27"/>
    </row>
    <row r="13" spans="1:7" x14ac:dyDescent="0.25">
      <c r="A13" s="27">
        <v>2015.5</v>
      </c>
      <c r="B13" s="27">
        <v>1.51</v>
      </c>
      <c r="C13" s="27">
        <v>0.39416107158365399</v>
      </c>
      <c r="D13" s="27"/>
    </row>
    <row r="14" spans="1:7" x14ac:dyDescent="0.25">
      <c r="A14" s="27">
        <v>2015.75</v>
      </c>
      <c r="B14" s="27">
        <v>1.5</v>
      </c>
      <c r="C14" s="27">
        <v>0.25690644601628099</v>
      </c>
      <c r="D14" s="27"/>
    </row>
    <row r="15" spans="1:7" x14ac:dyDescent="0.25">
      <c r="A15" s="27">
        <v>2016</v>
      </c>
      <c r="B15" s="27">
        <v>1.4</v>
      </c>
      <c r="C15" s="27">
        <v>5.38557339526902E-2</v>
      </c>
      <c r="D15" s="27"/>
    </row>
    <row r="16" spans="1:7" x14ac:dyDescent="0.25">
      <c r="A16" s="27">
        <v>2016.25</v>
      </c>
      <c r="B16" s="27">
        <v>1.44</v>
      </c>
      <c r="C16" s="27">
        <v>-0.109322202345474</v>
      </c>
      <c r="D16" s="27"/>
    </row>
    <row r="17" spans="1:4" x14ac:dyDescent="0.25">
      <c r="A17" s="27">
        <v>2016.5</v>
      </c>
      <c r="B17" s="27">
        <v>1.43</v>
      </c>
      <c r="C17" s="27">
        <v>0.26285143902844399</v>
      </c>
      <c r="D17" s="27"/>
    </row>
    <row r="18" spans="1:4" x14ac:dyDescent="0.25">
      <c r="A18" s="27">
        <v>2016.75</v>
      </c>
      <c r="B18" s="27">
        <v>1.43</v>
      </c>
      <c r="C18" s="27">
        <v>0.73213750873570804</v>
      </c>
      <c r="D18" s="27"/>
    </row>
    <row r="19" spans="1:4" x14ac:dyDescent="0.25">
      <c r="A19" s="27">
        <v>2017</v>
      </c>
      <c r="B19" s="27">
        <v>1.58</v>
      </c>
      <c r="C19" s="27">
        <v>1.7359125315391299</v>
      </c>
      <c r="D19" s="27"/>
    </row>
    <row r="20" spans="1:4" x14ac:dyDescent="0.25">
      <c r="A20" s="27">
        <v>2017.25</v>
      </c>
      <c r="B20" s="27">
        <v>1.44</v>
      </c>
      <c r="C20" s="27">
        <v>1.5255530129672199</v>
      </c>
      <c r="D20" s="27"/>
    </row>
    <row r="21" spans="1:4" x14ac:dyDescent="0.25">
      <c r="A21" s="27">
        <v>2017.5</v>
      </c>
      <c r="B21" s="27">
        <v>1.44</v>
      </c>
      <c r="C21" s="27">
        <v>1.48005575097896</v>
      </c>
      <c r="D21" s="27"/>
    </row>
    <row r="22" spans="1:4" x14ac:dyDescent="0.25">
      <c r="A22" s="27">
        <v>2017.75</v>
      </c>
      <c r="B22" s="27">
        <v>1.45</v>
      </c>
      <c r="C22" s="27">
        <v>1.4139879084211799</v>
      </c>
      <c r="D22" s="27"/>
    </row>
    <row r="23" spans="1:4" x14ac:dyDescent="0.25">
      <c r="A23" s="27">
        <v>2018</v>
      </c>
      <c r="B23" s="27">
        <v>1.71</v>
      </c>
      <c r="C23" s="27">
        <v>1.26979927912436</v>
      </c>
      <c r="D23" s="27"/>
    </row>
    <row r="24" spans="1:4" x14ac:dyDescent="0.25">
      <c r="A24" s="27">
        <v>2018.25</v>
      </c>
      <c r="B24" s="27">
        <v>2.13</v>
      </c>
      <c r="C24" s="27">
        <v>1.71495769771013</v>
      </c>
      <c r="D24" s="27"/>
    </row>
    <row r="25" spans="1:4" x14ac:dyDescent="0.25">
      <c r="A25" s="27">
        <v>2018.5</v>
      </c>
      <c r="B25" s="27">
        <v>2.1</v>
      </c>
      <c r="C25" s="27">
        <v>2.1190320470896098</v>
      </c>
      <c r="D25" s="27"/>
    </row>
    <row r="26" spans="1:4" x14ac:dyDescent="0.25">
      <c r="A26" s="27">
        <v>2018.75</v>
      </c>
      <c r="B26" s="27">
        <v>2.15</v>
      </c>
      <c r="C26" s="27">
        <v>1.9089813336807999</v>
      </c>
      <c r="D26" s="27"/>
    </row>
    <row r="27" spans="1:4" x14ac:dyDescent="0.25">
      <c r="A27" s="27">
        <v>2019</v>
      </c>
      <c r="B27" s="27">
        <v>2.2400000000000002</v>
      </c>
      <c r="C27" s="27">
        <v>1.4269387755102101</v>
      </c>
      <c r="D27" s="27">
        <v>1.3</v>
      </c>
    </row>
    <row r="28" spans="1:4" x14ac:dyDescent="0.25">
      <c r="A28" s="27">
        <v>2019.25</v>
      </c>
      <c r="B28" s="27"/>
      <c r="C28" s="27"/>
      <c r="D28" s="27"/>
    </row>
    <row r="29" spans="1:4" x14ac:dyDescent="0.25">
      <c r="A29" s="27">
        <v>2019.5</v>
      </c>
      <c r="B29" s="27"/>
      <c r="C29" s="27"/>
      <c r="D29" s="27"/>
    </row>
    <row r="30" spans="1:4" x14ac:dyDescent="0.25">
      <c r="A30" s="27">
        <v>2019.75</v>
      </c>
      <c r="B30" s="27"/>
      <c r="C30" s="27"/>
      <c r="D30" s="27"/>
    </row>
    <row r="31" spans="1:4" x14ac:dyDescent="0.25">
      <c r="A31" s="27">
        <v>2020</v>
      </c>
      <c r="B31" s="27"/>
      <c r="C31" s="27"/>
      <c r="D31" s="27">
        <v>1.4</v>
      </c>
    </row>
    <row r="32" spans="1:4" x14ac:dyDescent="0.25">
      <c r="A32" s="27">
        <v>2020.25</v>
      </c>
      <c r="B32" s="27"/>
      <c r="C32" s="27"/>
      <c r="D32" s="27"/>
    </row>
    <row r="33" spans="1:4" x14ac:dyDescent="0.25">
      <c r="A33" s="27">
        <v>2020.5</v>
      </c>
      <c r="B33" s="27"/>
      <c r="C33" s="27"/>
      <c r="D33" s="27"/>
    </row>
    <row r="34" spans="1:4" x14ac:dyDescent="0.25">
      <c r="A34" s="29">
        <v>2020.75</v>
      </c>
      <c r="B34" s="29"/>
      <c r="C34" s="29"/>
      <c r="D34" s="29"/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I6" sqref="I6"/>
    </sheetView>
  </sheetViews>
  <sheetFormatPr defaultRowHeight="15" x14ac:dyDescent="0.25"/>
  <cols>
    <col min="1" max="1" width="9.140625" customWidth="1"/>
    <col min="2" max="2" width="23.7109375" customWidth="1"/>
    <col min="3" max="3" width="26.7109375" customWidth="1"/>
    <col min="4" max="4" width="22.7109375" customWidth="1"/>
    <col min="5" max="5" width="21.7109375" customWidth="1"/>
    <col min="6" max="7" width="11.7109375" customWidth="1"/>
    <col min="9" max="9" width="12.7109375" customWidth="1"/>
    <col min="10" max="10" width="26" customWidth="1"/>
  </cols>
  <sheetData>
    <row r="1" spans="1:10" ht="15.75" x14ac:dyDescent="0.25">
      <c r="A1" s="91" t="s">
        <v>25</v>
      </c>
      <c r="B1" s="92"/>
      <c r="C1" s="92"/>
      <c r="D1" s="92"/>
      <c r="E1" s="92"/>
      <c r="F1" s="92"/>
      <c r="G1" s="92"/>
      <c r="I1" s="93" t="s">
        <v>26</v>
      </c>
      <c r="J1" s="92"/>
    </row>
    <row r="2" spans="1:10" x14ac:dyDescent="0.25">
      <c r="A2" s="6" t="s">
        <v>24</v>
      </c>
      <c r="B2" s="6" t="s">
        <v>46</v>
      </c>
      <c r="C2" s="6" t="s">
        <v>47</v>
      </c>
      <c r="D2" s="6" t="s">
        <v>48</v>
      </c>
      <c r="E2" s="6" t="s">
        <v>49</v>
      </c>
      <c r="F2" s="6" t="s">
        <v>50</v>
      </c>
      <c r="G2" s="6" t="s">
        <v>51</v>
      </c>
      <c r="I2" s="78" t="s">
        <v>27</v>
      </c>
      <c r="J2" s="79" t="s">
        <v>3</v>
      </c>
    </row>
    <row r="3" spans="1:10" x14ac:dyDescent="0.25">
      <c r="A3" s="31">
        <v>2013</v>
      </c>
      <c r="B3" s="31">
        <v>-0.59664630529540197</v>
      </c>
      <c r="C3" s="31">
        <v>-0.235998581987126</v>
      </c>
      <c r="D3" s="31">
        <v>-5.8808940961088498E-2</v>
      </c>
      <c r="E3" s="31">
        <v>2.61637924540064E-2</v>
      </c>
      <c r="F3" s="31">
        <v>0.73486485014612202</v>
      </c>
      <c r="G3" s="31">
        <v>-0.12515694833070701</v>
      </c>
      <c r="I3" s="78" t="s">
        <v>28</v>
      </c>
      <c r="J3" s="80" t="s">
        <v>29</v>
      </c>
    </row>
    <row r="4" spans="1:10" x14ac:dyDescent="0.25">
      <c r="A4" s="30">
        <v>2014</v>
      </c>
      <c r="B4" s="30">
        <v>9.3918018045909504E-2</v>
      </c>
      <c r="C4" s="30">
        <v>7.6572120063913299E-2</v>
      </c>
      <c r="D4" s="30">
        <v>0.138878120924431</v>
      </c>
      <c r="E4" s="30">
        <v>-8.9620347860245003E-2</v>
      </c>
      <c r="F4" s="30">
        <v>1.2037869477271499</v>
      </c>
      <c r="G4" s="30">
        <v>1.4237450918757699</v>
      </c>
      <c r="I4" s="78" t="s">
        <v>30</v>
      </c>
      <c r="J4" s="81"/>
    </row>
    <row r="5" spans="1:10" x14ac:dyDescent="0.25">
      <c r="A5" s="30">
        <v>2015</v>
      </c>
      <c r="B5" s="30">
        <v>0.39357535818988798</v>
      </c>
      <c r="C5" s="30">
        <v>0.478013698057909</v>
      </c>
      <c r="D5" s="30">
        <v>0.34053944966579902</v>
      </c>
      <c r="E5" s="30">
        <v>4.3040468839733899E-2</v>
      </c>
      <c r="F5" s="30">
        <v>0.70398810965122505</v>
      </c>
      <c r="G5" s="30">
        <v>1.96064488816345</v>
      </c>
    </row>
    <row r="6" spans="1:10" x14ac:dyDescent="0.25">
      <c r="A6" s="30">
        <v>2016</v>
      </c>
      <c r="B6" s="30">
        <v>0.28896064455834503</v>
      </c>
      <c r="C6" s="30">
        <v>0.651283730330943</v>
      </c>
      <c r="D6" s="30">
        <v>0.25171015480603398</v>
      </c>
      <c r="E6" s="30">
        <v>0.27093778732649398</v>
      </c>
      <c r="F6" s="30">
        <v>0.72883899830710797</v>
      </c>
      <c r="G6" s="30">
        <v>2.1898795295482998</v>
      </c>
      <c r="I6" s="14" t="str">
        <f>HYPERLINK("#'OVERZICHT'!A1", "Link naar overzicht")</f>
        <v>Link naar overzicht</v>
      </c>
    </row>
    <row r="7" spans="1:10" x14ac:dyDescent="0.25">
      <c r="A7" s="30">
        <v>2017</v>
      </c>
      <c r="B7" s="30">
        <v>0.44701715204491099</v>
      </c>
      <c r="C7" s="30">
        <v>0.400540172238952</v>
      </c>
      <c r="D7" s="30">
        <v>0.26892898760121398</v>
      </c>
      <c r="E7" s="30">
        <v>0.31704408121560002</v>
      </c>
      <c r="F7" s="30">
        <v>1.43535931417123</v>
      </c>
      <c r="G7" s="30">
        <v>2.8667627537149798</v>
      </c>
    </row>
    <row r="8" spans="1:10" x14ac:dyDescent="0.25">
      <c r="A8" s="30">
        <v>2018</v>
      </c>
      <c r="B8" s="30">
        <v>0.83795444115482998</v>
      </c>
      <c r="C8" s="30">
        <v>0.27326071840372901</v>
      </c>
      <c r="D8" s="30">
        <v>0.245820698057513</v>
      </c>
      <c r="E8" s="30">
        <v>0.30057299775837099</v>
      </c>
      <c r="F8" s="30">
        <v>1.04543990048099</v>
      </c>
      <c r="G8" s="30">
        <v>2.7031087431510299</v>
      </c>
    </row>
    <row r="9" spans="1:10" x14ac:dyDescent="0.25">
      <c r="A9" s="30">
        <v>2019</v>
      </c>
      <c r="B9" s="30">
        <v>0.39</v>
      </c>
      <c r="C9" s="30">
        <v>0.13</v>
      </c>
      <c r="D9" s="30">
        <v>0.25</v>
      </c>
      <c r="E9" s="30">
        <v>0.75</v>
      </c>
      <c r="F9" s="30">
        <v>0.21</v>
      </c>
      <c r="G9" s="30">
        <v>1.73</v>
      </c>
    </row>
    <row r="10" spans="1:10" x14ac:dyDescent="0.25">
      <c r="A10" s="32">
        <v>2020</v>
      </c>
      <c r="B10" s="32">
        <v>0.44</v>
      </c>
      <c r="C10" s="32">
        <v>0.1</v>
      </c>
      <c r="D10" s="32">
        <v>0.08</v>
      </c>
      <c r="E10" s="32">
        <v>0.6</v>
      </c>
      <c r="F10" s="32">
        <v>0.32</v>
      </c>
      <c r="G10" s="32">
        <v>1.54</v>
      </c>
    </row>
  </sheetData>
  <mergeCells count="2">
    <mergeCell ref="A1:G1"/>
    <mergeCell ref="I1:J1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6" sqref="E6"/>
    </sheetView>
  </sheetViews>
  <sheetFormatPr defaultRowHeight="15" x14ac:dyDescent="0.25"/>
  <cols>
    <col min="1" max="1" width="9" customWidth="1"/>
    <col min="2" max="2" width="21.7109375" customWidth="1"/>
    <col min="3" max="3" width="22.7109375" customWidth="1"/>
    <col min="5" max="5" width="12.7109375" customWidth="1"/>
    <col min="6" max="6" width="36.7109375" customWidth="1"/>
  </cols>
  <sheetData>
    <row r="1" spans="1:6" ht="15.75" x14ac:dyDescent="0.25">
      <c r="A1" s="91" t="s">
        <v>25</v>
      </c>
      <c r="B1" s="92"/>
      <c r="C1" s="92"/>
      <c r="E1" s="93" t="s">
        <v>26</v>
      </c>
      <c r="F1" s="92"/>
    </row>
    <row r="2" spans="1:6" x14ac:dyDescent="0.25">
      <c r="A2" s="6" t="s">
        <v>24</v>
      </c>
      <c r="B2" s="6" t="s">
        <v>52</v>
      </c>
      <c r="C2" s="6" t="s">
        <v>53</v>
      </c>
      <c r="E2" s="78" t="s">
        <v>27</v>
      </c>
      <c r="F2" s="79" t="s">
        <v>6</v>
      </c>
    </row>
    <row r="3" spans="1:6" x14ac:dyDescent="0.25">
      <c r="A3" s="34">
        <v>2013</v>
      </c>
      <c r="B3" s="34">
        <v>-0.12515694833070701</v>
      </c>
      <c r="C3" s="34">
        <v>-0.20942314719929001</v>
      </c>
      <c r="E3" s="78" t="s">
        <v>28</v>
      </c>
      <c r="F3" s="80" t="s">
        <v>35</v>
      </c>
    </row>
    <row r="4" spans="1:6" x14ac:dyDescent="0.25">
      <c r="A4" s="33">
        <v>2014</v>
      </c>
      <c r="B4" s="33">
        <v>1.4237450918757699</v>
      </c>
      <c r="C4" s="33">
        <v>1.42335837887688</v>
      </c>
      <c r="E4" s="78" t="s">
        <v>30</v>
      </c>
      <c r="F4" s="81"/>
    </row>
    <row r="5" spans="1:6" x14ac:dyDescent="0.25">
      <c r="A5" s="33">
        <v>2015</v>
      </c>
      <c r="B5" s="33">
        <v>1.96064488816345</v>
      </c>
      <c r="C5" s="33">
        <v>1.9776517563706</v>
      </c>
    </row>
    <row r="6" spans="1:6" x14ac:dyDescent="0.25">
      <c r="A6" s="33">
        <v>2016</v>
      </c>
      <c r="B6" s="33">
        <v>2.1898795295482998</v>
      </c>
      <c r="C6" s="33">
        <v>1.93107933518054</v>
      </c>
      <c r="E6" s="14" t="str">
        <f>HYPERLINK("#'OVERZICHT'!A1", "Link naar overzicht")</f>
        <v>Link naar overzicht</v>
      </c>
    </row>
    <row r="7" spans="1:6" x14ac:dyDescent="0.25">
      <c r="A7" s="33">
        <v>2017</v>
      </c>
      <c r="B7" s="33">
        <v>2.8667627537149798</v>
      </c>
      <c r="C7" s="33">
        <v>2.4765090792383102</v>
      </c>
    </row>
    <row r="8" spans="1:6" x14ac:dyDescent="0.25">
      <c r="A8" s="33">
        <v>2018</v>
      </c>
      <c r="B8" s="33">
        <v>2.7031087431510299</v>
      </c>
      <c r="C8" s="33">
        <v>1.85404049575593</v>
      </c>
    </row>
    <row r="9" spans="1:6" x14ac:dyDescent="0.25">
      <c r="A9" s="33">
        <v>2019</v>
      </c>
      <c r="B9" s="33">
        <v>1.7</v>
      </c>
      <c r="C9" s="33">
        <v>1.2</v>
      </c>
    </row>
    <row r="10" spans="1:6" x14ac:dyDescent="0.25">
      <c r="A10" s="35">
        <v>2020</v>
      </c>
      <c r="B10" s="35">
        <v>1.5</v>
      </c>
      <c r="C10" s="35">
        <v>1.4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Overzicht</vt:lpstr>
      <vt:lpstr>1a</vt:lpstr>
      <vt:lpstr>1b</vt:lpstr>
      <vt:lpstr>2a</vt:lpstr>
      <vt:lpstr>2b</vt:lpstr>
      <vt:lpstr>3a</vt:lpstr>
      <vt:lpstr>3b</vt:lpstr>
      <vt:lpstr>4a</vt:lpstr>
      <vt:lpstr>4b</vt:lpstr>
      <vt:lpstr>5a</vt:lpstr>
      <vt:lpstr>5b</vt:lpstr>
      <vt:lpstr>6a</vt:lpstr>
      <vt:lpstr>6b</vt:lpstr>
      <vt:lpstr>7a</vt:lpstr>
      <vt:lpstr>7b</vt:lpstr>
      <vt:lpstr>8a</vt:lpstr>
      <vt:lpstr>8b</vt:lpstr>
      <vt:lpstr>w01_bbp_kw</vt:lpstr>
      <vt:lpstr>w02_fc_bbp</vt:lpstr>
      <vt:lpstr>w03_fc_hicp</vt:lpstr>
      <vt:lpstr>w04_fc_werkl</vt:lpstr>
      <vt:lpstr>w05_fc_EMU</vt:lpstr>
      <vt:lpstr>PB_koopkracht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aek</dc:creator>
  <cp:lastModifiedBy>Fred Kuypers</cp:lastModifiedBy>
  <dcterms:created xsi:type="dcterms:W3CDTF">2019-06-13T16:54:48Z</dcterms:created>
  <dcterms:modified xsi:type="dcterms:W3CDTF">2019-06-14T09:37:10Z</dcterms:modified>
</cp:coreProperties>
</file>